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工部工作\学风建设\第8周学风巡查结果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94FD5E68AD6E4C678646C4EBCDB05F6B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4065" y="701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8FA0881CEAC44819B47479AA2D1CB9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14065" y="1387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25D66C16063E42748809773D327B42E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314065" y="2073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0DDF834002AF40CE9A3334710EE9A61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314065" y="2759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7" name="ID_1B09D94CD9604987848780DC9086793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314065" y="3444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0" name="ID_9C2F47950074426F9B30906DFEFE7E9F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314065" y="4130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3" name="ID_FB80FE232DAF45A096F532338D7F34DA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314065" y="4816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6" name="ID_B62FEB23003447049A031B65E11ACDB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314065" y="5502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68DD63CD8E5C4DE38BC8B3CC82FED36D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314065" y="6188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2" name="ID_6C3BA0434AC14A72A72EF037427AF5C2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314065" y="6873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" name="ID_9EF90B5D5839476DA6F5A7460A410FF6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314065" y="11598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13920CD1F262434B83685011C87BC8CE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3314065" y="122713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" name="ID_AA85295EE234494B9D9D840A50BE245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3314065" y="12944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0535227957004B9488DB36D90C77DE49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3314065" y="136175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7C0C050FC3764B558A9332668B6DF546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3314065" y="14290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F37FC3F468CD4FE1A585F70876658D79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3314065" y="149637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28ED990B9E0544CE9F2D09C7673540D4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3314065" y="15636875"/>
          <a:ext cx="13335000" cy="6153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2" name="ID_6D1B1E17495540C282CEC782D380A8F1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3314065" y="16309975"/>
          <a:ext cx="13335000" cy="6153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3" name="ID_EA8BB1A755994470AA2583F8F121863D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3314065" y="16983075"/>
          <a:ext cx="13335000" cy="6153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5" name="ID_E6EB11D9A06C42D5AE77A94BF44E62EF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3314065" y="7559675"/>
          <a:ext cx="4572000" cy="1838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6" name="ID_5DE2C28E36E346E8A95EA64E3D134D3F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3314065" y="8232775"/>
          <a:ext cx="5438775" cy="279527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8" name="ID_749CFE88F83B48DA98BAA2C81214219D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3314065" y="8905875"/>
          <a:ext cx="7005320" cy="323342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9" name="ID_5525D911789F45D7B69038F9576E0A73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3314065" y="9578975"/>
          <a:ext cx="7010400" cy="32289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1" name="ID_ADB9ADD9A116453F9C3C13AF4300C8EB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3314065" y="10252075"/>
          <a:ext cx="7005320" cy="323342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2" name="ID_458C68011235490EA00AB892F906CF69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3314065" y="10925175"/>
          <a:ext cx="6348095" cy="3571875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<sst xmlns="http://schemas.openxmlformats.org/spreadsheetml/2006/main" count="214" uniqueCount="113">
  <si>
    <t>2026-2027 学年第一学期校级学风常态精准巡查（教室）记录表（第 8 周）</t>
  </si>
  <si>
    <t>星期</t>
  </si>
  <si>
    <t>巡查人员</t>
  </si>
  <si>
    <t>上课地点</t>
  </si>
  <si>
    <t>上课时间</t>
  </si>
  <si>
    <t>课堂状态图片</t>
  </si>
  <si>
    <t>学院</t>
  </si>
  <si>
    <t>班级</t>
  </si>
  <si>
    <t>课程名称</t>
  </si>
  <si>
    <t>授课教师</t>
  </si>
  <si>
    <t>辅导员</t>
  </si>
  <si>
    <t>上课人数</t>
  </si>
  <si>
    <t>旷课人数</t>
  </si>
  <si>
    <t>迟到人数</t>
  </si>
  <si>
    <t>课堂玩手机人数</t>
  </si>
  <si>
    <t>课堂睡觉人数</t>
  </si>
  <si>
    <t>课堂聊天人数</t>
  </si>
  <si>
    <t>前排缺额人数</t>
  </si>
  <si>
    <t>总分数</t>
  </si>
  <si>
    <t>学生处巡查重点反馈</t>
  </si>
  <si>
    <t>其它问题</t>
  </si>
  <si>
    <t>一</t>
  </si>
  <si>
    <t>房  敬
严  端
姚慈航</t>
  </si>
  <si>
    <t>A102</t>
  </si>
  <si>
    <t>2026年9月19日</t>
  </si>
  <si>
    <t>管理学院</t>
  </si>
  <si>
    <t>23工管3-4班</t>
  </si>
  <si>
    <t>建设法规</t>
  </si>
  <si>
    <t>/</t>
  </si>
  <si>
    <t>A105</t>
  </si>
  <si>
    <t>财经学院</t>
  </si>
  <si>
    <t>26会计7-8</t>
  </si>
  <si>
    <t>学位英语</t>
  </si>
  <si>
    <t>A204</t>
  </si>
  <si>
    <t>电气与信息工程工程</t>
  </si>
  <si>
    <t>26自动化5班</t>
  </si>
  <si>
    <t>自动控制原理</t>
  </si>
  <si>
    <t>A303</t>
  </si>
  <si>
    <t>土木与安全工程学院</t>
  </si>
  <si>
    <t>24造价1-2</t>
  </si>
  <si>
    <t>实习动员会</t>
  </si>
  <si>
    <t>A305</t>
  </si>
  <si>
    <t>机械与车辆工程学院</t>
  </si>
  <si>
    <t>26机械6-7</t>
  </si>
  <si>
    <t>机械制图</t>
  </si>
  <si>
    <t>B103</t>
  </si>
  <si>
    <t>24土木1-2</t>
  </si>
  <si>
    <t>混凝土结构设计原理</t>
  </si>
  <si>
    <t>B104</t>
  </si>
  <si>
    <t>26健管5-8</t>
  </si>
  <si>
    <t>B204</t>
  </si>
  <si>
    <t>24安全1-3</t>
  </si>
  <si>
    <t>安全系统工程</t>
  </si>
  <si>
    <t>B207</t>
  </si>
  <si>
    <t>26电气7-8</t>
  </si>
  <si>
    <t>电机学</t>
  </si>
  <si>
    <t>B406</t>
  </si>
  <si>
    <t>新能源学院</t>
  </si>
  <si>
    <t>24能动3-4</t>
  </si>
  <si>
    <t>燃烧学</t>
  </si>
  <si>
    <t>二</t>
  </si>
  <si>
    <t>薛  文
陈德政
汪  昕</t>
  </si>
  <si>
    <t>A506</t>
  </si>
  <si>
    <t>2026年9月20日</t>
  </si>
  <si>
    <t>24机械1-2班</t>
  </si>
  <si>
    <t>涂装工艺学</t>
  </si>
  <si>
    <t>胡冰倩</t>
  </si>
  <si>
    <t>刘香</t>
  </si>
  <si>
    <t>A513</t>
  </si>
  <si>
    <t>23车辆1-2班</t>
  </si>
  <si>
    <t>汽车制造工艺学</t>
  </si>
  <si>
    <t>娄思源</t>
  </si>
  <si>
    <t>王洪超</t>
  </si>
  <si>
    <t>B516</t>
  </si>
  <si>
    <t>23汽服1-2班</t>
  </si>
  <si>
    <t>汽车覆盖件模具设计</t>
  </si>
  <si>
    <t>陈有超</t>
  </si>
  <si>
    <t>薛文</t>
  </si>
  <si>
    <t>A511</t>
  </si>
  <si>
    <t>24闻天班</t>
  </si>
  <si>
    <t>郑文星</t>
  </si>
  <si>
    <t>A408</t>
  </si>
  <si>
    <t>24机械5-6班</t>
  </si>
  <si>
    <t>A407</t>
  </si>
  <si>
    <t>23汽服</t>
  </si>
  <si>
    <t>汽车构造</t>
  </si>
  <si>
    <t>马永杰</t>
  </si>
  <si>
    <t>三</t>
  </si>
  <si>
    <t>张萍萍
任  倩
王露仪</t>
  </si>
  <si>
    <t>A101</t>
  </si>
  <si>
    <t>2026年9月14日</t>
  </si>
  <si>
    <t>计算机与人工智能学院</t>
  </si>
  <si>
    <t>24人工智能456班</t>
  </si>
  <si>
    <t>计算机组成原理</t>
  </si>
  <si>
    <t>26电气专升本</t>
  </si>
  <si>
    <t>A103</t>
  </si>
  <si>
    <t>24人工智能1-3班</t>
  </si>
  <si>
    <t>操作系统原理</t>
  </si>
  <si>
    <t>24计算机专升本</t>
  </si>
  <si>
    <t>B106</t>
  </si>
  <si>
    <t>24交通1-3</t>
  </si>
  <si>
    <t>交通规划</t>
  </si>
  <si>
    <t>B201</t>
  </si>
  <si>
    <t>23安全1-3班</t>
  </si>
  <si>
    <t>建筑施工安全管理与技术</t>
  </si>
  <si>
    <t>B108</t>
  </si>
  <si>
    <t>24人力1-2班</t>
  </si>
  <si>
    <t>工作分析与设计</t>
  </si>
  <si>
    <t>B205</t>
  </si>
  <si>
    <t>24能动1-2班</t>
  </si>
  <si>
    <t>工程流体力学</t>
  </si>
  <si>
    <t>24新能源 3-4班</t>
  </si>
  <si>
    <t>空气动力学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</si>
</sst>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media/image5.jpeg"/><Relationship Id="rId5" Type="http://schemas.openxmlformats.org/officeDocument/2006/relationships/image" Target="media/image4.jpeg"/><Relationship Id="rId4" Type="http://schemas.openxmlformats.org/officeDocument/2006/relationships/image" Target="media/image3.jpeg"/><Relationship Id="rId3" Type="http://schemas.openxmlformats.org/officeDocument/2006/relationships/image" Target="media/image2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NULL" TargetMode="External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648447</xdr:colOff>
      <xdr:row>12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14257020" y="7559675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152400</xdr:colOff>
      <xdr:row>7</xdr:row>
      <xdr:rowOff>152400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3314065" y="4130675"/>
          <a:ext cx="152400" cy="152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02"/>
  <sheetViews>
    <sheetView tabSelected="1" zoomScale="70" zoomScaleNormal="70" workbookViewId="0">
      <pane ySplit="2" topLeftCell="A11" activePane="bottomLeft" state="frozen"/>
      <selection/>
      <selection pane="bottomLeft" activeCell="G17" sqref="G17"/>
    </sheetView>
  </sheetViews>
  <sheetFormatPr defaultColWidth="9" defaultRowHeight="13.5"/>
  <cols>
    <col min="1" max="1" width="6.08849557522124" style="1" customWidth="1"/>
    <col min="2" max="2" width="9.36283185840708" style="1" customWidth="1"/>
    <col min="3" max="3" width="14.9115044247788" style="1" customWidth="1"/>
    <col min="4" max="4" width="15.8230088495575" style="2" customWidth="1"/>
    <col min="5" max="5" width="17.646017699115" style="1" customWidth="1"/>
    <col min="6" max="6" width="25.2743362831858" style="1" customWidth="1"/>
    <col min="7" max="7" width="31.1858407079646" style="1" customWidth="1"/>
    <col min="8" max="8" width="41" style="1" customWidth="1"/>
    <col min="9" max="9" width="9.63716814159292" style="1" customWidth="1"/>
    <col min="10" max="10" width="7.72566371681416" style="1" customWidth="1"/>
    <col min="11" max="11" width="11" style="1" customWidth="1"/>
    <col min="12" max="12" width="10" style="1" customWidth="1"/>
    <col min="13" max="13" width="9.72566371681416" style="1" customWidth="1"/>
    <col min="14" max="14" width="18.9115044247788" style="1" customWidth="1"/>
    <col min="15" max="15" width="13.9115044247788" style="1" customWidth="1"/>
    <col min="16" max="16" width="15.0884955752212" style="1" customWidth="1"/>
    <col min="17" max="17" width="16.0884955752212" style="1" customWidth="1"/>
    <col min="18" max="18" width="8.54867256637168" style="1" customWidth="1"/>
    <col min="19" max="19" width="27.5486725663717" style="1" customWidth="1"/>
    <col min="20" max="20" width="11" style="1" customWidth="1"/>
    <col min="21" max="16384" width="9" style="1"/>
  </cols>
  <sheetData>
    <row r="1" ht="23.25" spans="1:46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</row>
    <row r="2" ht="32" customHeight="1" spans="1:4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9"/>
      <c r="AP2" s="10"/>
      <c r="AQ2" s="10"/>
      <c r="AR2" s="10"/>
      <c r="AS2" s="10"/>
    </row>
    <row r="3" ht="54" customHeight="1" spans="1:46">
      <c r="A3" s="11" t="s">
        <v>21</v>
      </c>
      <c r="B3" s="12" t="s">
        <v>22</v>
      </c>
      <c r="C3" s="13" t="s">
        <v>23</v>
      </c>
      <c r="D3" s="13" t="s">
        <v>24</v>
      </c>
      <c r="E3" s="13" t="str">
        <f>_xlfn.DISPIMG("ID_94FD5E68AD6E4C678646C4EBCDB05F6B",1)</f>
        <v>=DISPIMG("ID_94FD5E68AD6E4C678646C4EBCDB05F6B",1)</v>
      </c>
      <c r="F3" s="13" t="s">
        <v>25</v>
      </c>
      <c r="G3" s="13" t="s">
        <v>26</v>
      </c>
      <c r="H3" s="13" t="s">
        <v>27</v>
      </c>
      <c r="I3" s="13" t="s">
        <v>28</v>
      </c>
      <c r="J3" s="13" t="s">
        <v>28</v>
      </c>
      <c r="K3" s="13" t="s">
        <v>28</v>
      </c>
      <c r="L3" s="13" t="s">
        <v>28</v>
      </c>
      <c r="M3" s="13" t="s">
        <v>28</v>
      </c>
      <c r="N3" s="13">
        <v>5</v>
      </c>
      <c r="O3" s="13">
        <v>0</v>
      </c>
      <c r="P3" s="13">
        <v>0</v>
      </c>
      <c r="Q3" s="13">
        <v>4</v>
      </c>
      <c r="R3" s="14">
        <f t="shared" ref="R3:R12" si="0">100-(N3+O3+P3+Q3)</f>
        <v>91</v>
      </c>
      <c r="S3" s="13"/>
      <c r="T3" s="11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6"/>
    </row>
    <row r="4" ht="54" customHeight="1" spans="1:46">
      <c r="A4" s="11"/>
      <c r="B4" s="15"/>
      <c r="C4" s="13" t="s">
        <v>29</v>
      </c>
      <c r="D4" s="13" t="s">
        <v>24</v>
      </c>
      <c r="E4" s="13" t="str">
        <f>_xlfn.DISPIMG("ID_8FA0881CEAC44819B47479AA2D1CB9E2",1)</f>
        <v>=DISPIMG("ID_8FA0881CEAC44819B47479AA2D1CB9E2",1)</v>
      </c>
      <c r="F4" s="13" t="s">
        <v>30</v>
      </c>
      <c r="G4" s="13" t="s">
        <v>31</v>
      </c>
      <c r="H4" s="13" t="s">
        <v>32</v>
      </c>
      <c r="I4" s="13" t="s">
        <v>28</v>
      </c>
      <c r="J4" s="13" t="s">
        <v>28</v>
      </c>
      <c r="K4" s="13" t="s">
        <v>28</v>
      </c>
      <c r="L4" s="13" t="s">
        <v>28</v>
      </c>
      <c r="M4" s="13" t="s">
        <v>28</v>
      </c>
      <c r="N4" s="13">
        <v>0</v>
      </c>
      <c r="O4" s="13">
        <v>0</v>
      </c>
      <c r="P4" s="13">
        <v>0</v>
      </c>
      <c r="Q4" s="13">
        <v>3</v>
      </c>
      <c r="R4" s="14">
        <f t="shared" si="0"/>
        <v>97</v>
      </c>
      <c r="S4" s="13"/>
      <c r="T4" s="11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6"/>
    </row>
    <row r="5" ht="54" customHeight="1" spans="1:46">
      <c r="A5" s="11"/>
      <c r="B5" s="15"/>
      <c r="C5" s="13" t="s">
        <v>33</v>
      </c>
      <c r="D5" s="13" t="s">
        <v>24</v>
      </c>
      <c r="E5" s="13" t="str">
        <f>_xlfn.DISPIMG("ID_25D66C16063E42748809773D327B42E1",1)</f>
        <v>=DISPIMG("ID_25D66C16063E42748809773D327B42E1",1)</v>
      </c>
      <c r="F5" s="13" t="s">
        <v>34</v>
      </c>
      <c r="G5" s="13" t="s">
        <v>35</v>
      </c>
      <c r="H5" s="13" t="s">
        <v>36</v>
      </c>
      <c r="I5" s="13" t="s">
        <v>28</v>
      </c>
      <c r="J5" s="13" t="s">
        <v>28</v>
      </c>
      <c r="K5" s="13" t="s">
        <v>28</v>
      </c>
      <c r="L5" s="13" t="s">
        <v>28</v>
      </c>
      <c r="M5" s="13" t="s">
        <v>28</v>
      </c>
      <c r="N5" s="13">
        <v>2</v>
      </c>
      <c r="O5" s="13">
        <v>0</v>
      </c>
      <c r="P5" s="13">
        <v>0</v>
      </c>
      <c r="Q5" s="13">
        <v>2</v>
      </c>
      <c r="R5" s="14">
        <f t="shared" si="0"/>
        <v>96</v>
      </c>
      <c r="S5" s="13"/>
      <c r="T5" s="11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6"/>
    </row>
    <row r="6" ht="54" customHeight="1" spans="1:46">
      <c r="A6" s="11"/>
      <c r="B6" s="15"/>
      <c r="C6" s="13" t="s">
        <v>37</v>
      </c>
      <c r="D6" s="13" t="s">
        <v>24</v>
      </c>
      <c r="E6" s="13" t="str">
        <f>_xlfn.DISPIMG("ID_0DDF834002AF40CE9A3334710EE9A614",1)</f>
        <v>=DISPIMG("ID_0DDF834002AF40CE9A3334710EE9A614",1)</v>
      </c>
      <c r="F6" s="13" t="s">
        <v>38</v>
      </c>
      <c r="G6" s="13" t="s">
        <v>39</v>
      </c>
      <c r="H6" s="13" t="s">
        <v>40</v>
      </c>
      <c r="I6" s="13" t="s">
        <v>28</v>
      </c>
      <c r="J6" s="13" t="s">
        <v>28</v>
      </c>
      <c r="K6" s="13" t="s">
        <v>28</v>
      </c>
      <c r="L6" s="13" t="s">
        <v>28</v>
      </c>
      <c r="M6" s="13" t="s">
        <v>28</v>
      </c>
      <c r="N6" s="13">
        <v>3</v>
      </c>
      <c r="O6" s="13">
        <v>0</v>
      </c>
      <c r="P6" s="13">
        <v>0</v>
      </c>
      <c r="Q6" s="13">
        <v>2</v>
      </c>
      <c r="R6" s="14">
        <f t="shared" si="0"/>
        <v>95</v>
      </c>
      <c r="S6" s="13"/>
      <c r="T6" s="11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6"/>
    </row>
    <row r="7" ht="54" customHeight="1" spans="1:46">
      <c r="A7" s="11"/>
      <c r="B7" s="15"/>
      <c r="C7" s="13" t="s">
        <v>41</v>
      </c>
      <c r="D7" s="13" t="s">
        <v>24</v>
      </c>
      <c r="E7" s="13" t="str">
        <f>_xlfn.DISPIMG("ID_1B09D94CD9604987848780DC90867931",1)</f>
        <v>=DISPIMG("ID_1B09D94CD9604987848780DC90867931",1)</v>
      </c>
      <c r="F7" s="13" t="s">
        <v>42</v>
      </c>
      <c r="G7" s="13" t="s">
        <v>43</v>
      </c>
      <c r="H7" s="13" t="s">
        <v>44</v>
      </c>
      <c r="I7" s="13" t="s">
        <v>28</v>
      </c>
      <c r="J7" s="13" t="s">
        <v>28</v>
      </c>
      <c r="K7" s="13" t="s">
        <v>28</v>
      </c>
      <c r="L7" s="13" t="s">
        <v>28</v>
      </c>
      <c r="M7" s="13" t="s">
        <v>28</v>
      </c>
      <c r="N7" s="13">
        <v>2</v>
      </c>
      <c r="O7" s="13">
        <v>0</v>
      </c>
      <c r="P7" s="13">
        <v>0</v>
      </c>
      <c r="Q7" s="13">
        <v>5</v>
      </c>
      <c r="R7" s="14">
        <f t="shared" si="0"/>
        <v>93</v>
      </c>
      <c r="S7" s="13"/>
      <c r="T7" s="1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6"/>
    </row>
    <row r="8" ht="54" customHeight="1" spans="1:46">
      <c r="A8" s="11"/>
      <c r="B8" s="15"/>
      <c r="C8" s="13" t="s">
        <v>45</v>
      </c>
      <c r="D8" s="13" t="s">
        <v>24</v>
      </c>
      <c r="E8" s="13" t="str">
        <f>_xlfn.DISPIMG("ID_9C2F47950074426F9B30906DFEFE7E9F",1)</f>
        <v>=DISPIMG("ID_9C2F47950074426F9B30906DFEFE7E9F",1)</v>
      </c>
      <c r="F8" s="13" t="s">
        <v>38</v>
      </c>
      <c r="G8" s="13" t="s">
        <v>46</v>
      </c>
      <c r="H8" s="13" t="s">
        <v>47</v>
      </c>
      <c r="I8" s="13" t="s">
        <v>28</v>
      </c>
      <c r="J8" s="13" t="s">
        <v>28</v>
      </c>
      <c r="K8" s="13" t="s">
        <v>28</v>
      </c>
      <c r="L8" s="13" t="s">
        <v>28</v>
      </c>
      <c r="M8" s="13" t="s">
        <v>28</v>
      </c>
      <c r="N8" s="13">
        <v>2</v>
      </c>
      <c r="O8" s="13">
        <v>0</v>
      </c>
      <c r="P8" s="13">
        <v>0</v>
      </c>
      <c r="Q8" s="13">
        <v>2</v>
      </c>
      <c r="R8" s="14">
        <f t="shared" si="0"/>
        <v>96</v>
      </c>
      <c r="S8" s="13"/>
      <c r="T8" s="11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6"/>
    </row>
    <row r="9" ht="54" customHeight="1" spans="1:46">
      <c r="A9" s="11"/>
      <c r="B9" s="15"/>
      <c r="C9" s="13" t="s">
        <v>48</v>
      </c>
      <c r="D9" s="13" t="s">
        <v>24</v>
      </c>
      <c r="E9" s="13" t="str">
        <f>_xlfn.DISPIMG("ID_FB80FE232DAF45A096F532338D7F34DA",1)</f>
        <v>=DISPIMG("ID_FB80FE232DAF45A096F532338D7F34DA",1)</v>
      </c>
      <c r="F9" s="13" t="s">
        <v>25</v>
      </c>
      <c r="G9" s="13" t="s">
        <v>49</v>
      </c>
      <c r="H9" s="13" t="s">
        <v>32</v>
      </c>
      <c r="I9" s="13" t="s">
        <v>28</v>
      </c>
      <c r="J9" s="13" t="s">
        <v>28</v>
      </c>
      <c r="K9" s="13" t="s">
        <v>28</v>
      </c>
      <c r="L9" s="13" t="s">
        <v>28</v>
      </c>
      <c r="M9" s="13" t="s">
        <v>28</v>
      </c>
      <c r="N9" s="13">
        <v>0</v>
      </c>
      <c r="O9" s="13">
        <v>0</v>
      </c>
      <c r="P9" s="13">
        <v>0</v>
      </c>
      <c r="Q9" s="13">
        <v>7</v>
      </c>
      <c r="R9" s="14">
        <f t="shared" si="0"/>
        <v>93</v>
      </c>
      <c r="S9" s="13"/>
      <c r="T9" s="11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6"/>
    </row>
    <row r="10" ht="54" customHeight="1" spans="1:46">
      <c r="A10" s="11"/>
      <c r="B10" s="15"/>
      <c r="C10" s="13" t="s">
        <v>50</v>
      </c>
      <c r="D10" s="13" t="s">
        <v>24</v>
      </c>
      <c r="E10" s="13" t="str">
        <f>_xlfn.DISPIMG("ID_B62FEB23003447049A031B65E11ACDB8",1)</f>
        <v>=DISPIMG("ID_B62FEB23003447049A031B65E11ACDB8",1)</v>
      </c>
      <c r="F10" s="13" t="s">
        <v>38</v>
      </c>
      <c r="G10" s="13" t="s">
        <v>51</v>
      </c>
      <c r="H10" s="13" t="s">
        <v>52</v>
      </c>
      <c r="I10" s="13" t="s">
        <v>28</v>
      </c>
      <c r="J10" s="13" t="s">
        <v>28</v>
      </c>
      <c r="K10" s="13" t="s">
        <v>28</v>
      </c>
      <c r="L10" s="13" t="s">
        <v>28</v>
      </c>
      <c r="M10" s="13" t="s">
        <v>28</v>
      </c>
      <c r="N10" s="13">
        <v>2</v>
      </c>
      <c r="O10" s="13">
        <v>0</v>
      </c>
      <c r="P10" s="13">
        <v>0</v>
      </c>
      <c r="Q10" s="13">
        <v>2</v>
      </c>
      <c r="R10" s="14">
        <f t="shared" si="0"/>
        <v>96</v>
      </c>
      <c r="S10" s="13"/>
      <c r="T10" s="11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6"/>
    </row>
    <row r="11" ht="54" customHeight="1" spans="1:46">
      <c r="A11" s="11"/>
      <c r="B11" s="15"/>
      <c r="C11" s="13" t="s">
        <v>53</v>
      </c>
      <c r="D11" s="13" t="s">
        <v>24</v>
      </c>
      <c r="E11" s="13" t="str">
        <f>_xlfn.DISPIMG("ID_68DD63CD8E5C4DE38BC8B3CC82FED36D",1)</f>
        <v>=DISPIMG("ID_68DD63CD8E5C4DE38BC8B3CC82FED36D",1)</v>
      </c>
      <c r="F11" s="13" t="s">
        <v>34</v>
      </c>
      <c r="G11" s="13" t="s">
        <v>54</v>
      </c>
      <c r="H11" s="13" t="s">
        <v>55</v>
      </c>
      <c r="I11" s="13" t="s">
        <v>28</v>
      </c>
      <c r="J11" s="13" t="s">
        <v>28</v>
      </c>
      <c r="K11" s="13" t="s">
        <v>28</v>
      </c>
      <c r="L11" s="13" t="s">
        <v>28</v>
      </c>
      <c r="M11" s="13" t="s">
        <v>28</v>
      </c>
      <c r="N11" s="13">
        <v>3</v>
      </c>
      <c r="O11" s="13">
        <v>0</v>
      </c>
      <c r="P11" s="13">
        <v>0</v>
      </c>
      <c r="Q11" s="13">
        <v>1</v>
      </c>
      <c r="R11" s="14">
        <f t="shared" si="0"/>
        <v>96</v>
      </c>
      <c r="S11" s="13"/>
      <c r="T11" s="11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</row>
    <row r="12" ht="54" customHeight="1" spans="1:46">
      <c r="A12" s="11"/>
      <c r="B12" s="15"/>
      <c r="C12" s="13" t="s">
        <v>56</v>
      </c>
      <c r="D12" s="13" t="s">
        <v>24</v>
      </c>
      <c r="E12" s="13" t="str">
        <f>_xlfn.DISPIMG("ID_6C3BA0434AC14A72A72EF037427AF5C2",1)</f>
        <v>=DISPIMG("ID_6C3BA0434AC14A72A72EF037427AF5C2",1)</v>
      </c>
      <c r="F12" s="13" t="s">
        <v>57</v>
      </c>
      <c r="G12" s="13" t="s">
        <v>58</v>
      </c>
      <c r="H12" s="13" t="s">
        <v>59</v>
      </c>
      <c r="I12" s="13" t="s">
        <v>28</v>
      </c>
      <c r="J12" s="13" t="s">
        <v>28</v>
      </c>
      <c r="K12" s="13" t="s">
        <v>28</v>
      </c>
      <c r="L12" s="13" t="s">
        <v>28</v>
      </c>
      <c r="M12" s="13" t="s">
        <v>28</v>
      </c>
      <c r="N12" s="13">
        <v>1</v>
      </c>
      <c r="O12" s="13">
        <v>0</v>
      </c>
      <c r="P12" s="13">
        <v>0</v>
      </c>
      <c r="Q12" s="13">
        <v>9</v>
      </c>
      <c r="R12" s="14">
        <f t="shared" si="0"/>
        <v>90</v>
      </c>
      <c r="S12" s="13"/>
      <c r="T12" s="11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</row>
    <row r="13" ht="53" customHeight="1" spans="1:46">
      <c r="A13" s="11" t="s">
        <v>60</v>
      </c>
      <c r="B13" s="16" t="s">
        <v>61</v>
      </c>
      <c r="C13" s="13" t="s">
        <v>62</v>
      </c>
      <c r="D13" s="13" t="s">
        <v>63</v>
      </c>
      <c r="E13" s="13" t="str">
        <f>_xlfn.DISPIMG("ID_E6EB11D9A06C42D5AE77A94BF44E62EF",1)</f>
        <v>=DISPIMG("ID_E6EB11D9A06C42D5AE77A94BF44E62EF",1)</v>
      </c>
      <c r="F13" s="13" t="s">
        <v>42</v>
      </c>
      <c r="G13" s="13" t="s">
        <v>64</v>
      </c>
      <c r="H13" s="13" t="s">
        <v>65</v>
      </c>
      <c r="I13" s="13" t="s">
        <v>66</v>
      </c>
      <c r="J13" s="13" t="s">
        <v>67</v>
      </c>
      <c r="K13" s="13">
        <v>61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4">
        <f t="shared" ref="R13:R27" si="1">100-(N13+O13+P13+Q13)</f>
        <v>98</v>
      </c>
      <c r="S13" s="17"/>
      <c r="T13" s="11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6"/>
    </row>
    <row r="14" ht="53" customHeight="1" spans="1:46">
      <c r="A14" s="11"/>
      <c r="B14" s="16"/>
      <c r="C14" s="13" t="s">
        <v>68</v>
      </c>
      <c r="D14" s="13" t="s">
        <v>63</v>
      </c>
      <c r="E14" s="13" t="str">
        <f>_xlfn.DISPIMG("ID_5DE2C28E36E346E8A95EA64E3D134D3F",1)</f>
        <v>=DISPIMG("ID_5DE2C28E36E346E8A95EA64E3D134D3F",1)</v>
      </c>
      <c r="F14" s="13" t="s">
        <v>42</v>
      </c>
      <c r="G14" s="13" t="s">
        <v>69</v>
      </c>
      <c r="H14" s="13" t="s">
        <v>70</v>
      </c>
      <c r="I14" s="13" t="s">
        <v>71</v>
      </c>
      <c r="J14" s="13" t="s">
        <v>72</v>
      </c>
      <c r="K14" s="13">
        <v>61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4">
        <f t="shared" si="1"/>
        <v>100</v>
      </c>
      <c r="S14" s="17"/>
      <c r="T14" s="11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6"/>
    </row>
    <row r="15" ht="53" customHeight="1" spans="1:46">
      <c r="A15" s="11"/>
      <c r="B15" s="16"/>
      <c r="C15" s="13" t="s">
        <v>73</v>
      </c>
      <c r="D15" s="13" t="s">
        <v>63</v>
      </c>
      <c r="E15" s="13" t="str">
        <f>_xlfn.DISPIMG("ID_749CFE88F83B48DA98BAA2C81214219D",1)</f>
        <v>=DISPIMG("ID_749CFE88F83B48DA98BAA2C81214219D",1)</v>
      </c>
      <c r="F15" s="13" t="s">
        <v>42</v>
      </c>
      <c r="G15" s="13" t="s">
        <v>74</v>
      </c>
      <c r="H15" s="13" t="s">
        <v>75</v>
      </c>
      <c r="I15" s="13" t="s">
        <v>76</v>
      </c>
      <c r="J15" s="13" t="s">
        <v>77</v>
      </c>
      <c r="K15" s="13">
        <v>40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4">
        <f t="shared" si="1"/>
        <v>100</v>
      </c>
      <c r="S15" s="17"/>
      <c r="T15" s="11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/>
    </row>
    <row r="16" ht="53" customHeight="1" spans="1:46">
      <c r="A16" s="11"/>
      <c r="B16" s="16"/>
      <c r="C16" s="13" t="s">
        <v>78</v>
      </c>
      <c r="D16" s="13" t="s">
        <v>63</v>
      </c>
      <c r="E16" s="13" t="str">
        <f>_xlfn.DISPIMG("ID_5525D911789F45D7B69038F9576E0A73",1)</f>
        <v>=DISPIMG("ID_5525D911789F45D7B69038F9576E0A73",1)</v>
      </c>
      <c r="F16" s="13" t="s">
        <v>42</v>
      </c>
      <c r="G16" s="13" t="s">
        <v>79</v>
      </c>
      <c r="H16" s="13" t="s">
        <v>65</v>
      </c>
      <c r="I16" s="13" t="s">
        <v>80</v>
      </c>
      <c r="J16" s="13" t="s">
        <v>67</v>
      </c>
      <c r="K16" s="13">
        <v>27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4">
        <f t="shared" si="1"/>
        <v>100</v>
      </c>
      <c r="S16" s="17"/>
      <c r="T16" s="11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6"/>
    </row>
    <row r="17" ht="53" customHeight="1" spans="1:53">
      <c r="A17" s="11"/>
      <c r="B17" s="16"/>
      <c r="C17" s="13" t="s">
        <v>81</v>
      </c>
      <c r="D17" s="13" t="s">
        <v>63</v>
      </c>
      <c r="E17" s="13" t="str">
        <f>_xlfn.DISPIMG("ID_ADB9ADD9A116453F9C3C13AF4300C8EB",1)</f>
        <v>=DISPIMG("ID_ADB9ADD9A116453F9C3C13AF4300C8EB",1)</v>
      </c>
      <c r="F17" s="13" t="s">
        <v>42</v>
      </c>
      <c r="G17" s="13" t="s">
        <v>82</v>
      </c>
      <c r="H17" s="13" t="s">
        <v>65</v>
      </c>
      <c r="I17" s="13" t="s">
        <v>80</v>
      </c>
      <c r="J17" s="13" t="s">
        <v>67</v>
      </c>
      <c r="K17" s="13">
        <v>53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4">
        <f t="shared" si="1"/>
        <v>100</v>
      </c>
      <c r="S17" s="17"/>
      <c r="T17" s="11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6"/>
    </row>
    <row r="18" ht="53" customHeight="1" spans="1:53">
      <c r="A18" s="11"/>
      <c r="B18" s="16"/>
      <c r="C18" s="13" t="s">
        <v>83</v>
      </c>
      <c r="D18" s="13" t="s">
        <v>63</v>
      </c>
      <c r="E18" s="13" t="str">
        <f>_xlfn.DISPIMG("ID_458C68011235490EA00AB892F906CF69",1)</f>
        <v>=DISPIMG("ID_458C68011235490EA00AB892F906CF69",1)</v>
      </c>
      <c r="F18" s="13" t="s">
        <v>42</v>
      </c>
      <c r="G18" s="13" t="s">
        <v>84</v>
      </c>
      <c r="H18" s="13" t="s">
        <v>85</v>
      </c>
      <c r="I18" s="13" t="s">
        <v>86</v>
      </c>
      <c r="J18" s="13" t="s">
        <v>77</v>
      </c>
      <c r="K18" s="13">
        <v>40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4">
        <f t="shared" si="1"/>
        <v>100</v>
      </c>
      <c r="S18" s="17"/>
      <c r="T18" s="11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6"/>
    </row>
    <row r="19" ht="53" customHeight="1" spans="1:53">
      <c r="A19" s="11" t="s">
        <v>87</v>
      </c>
      <c r="B19" s="16" t="s">
        <v>88</v>
      </c>
      <c r="C19" s="13" t="s">
        <v>89</v>
      </c>
      <c r="D19" s="13" t="s">
        <v>90</v>
      </c>
      <c r="E19" s="13" t="str">
        <f>_xlfn.DISPIMG("ID_9EF90B5D5839476DA6F5A7460A410FF6",1)</f>
        <v>=DISPIMG("ID_9EF90B5D5839476DA6F5A7460A410FF6",1)</v>
      </c>
      <c r="F19" s="13" t="s">
        <v>91</v>
      </c>
      <c r="G19" s="13" t="s">
        <v>92</v>
      </c>
      <c r="H19" s="13" t="s">
        <v>93</v>
      </c>
      <c r="I19" s="13"/>
      <c r="J19" s="13"/>
      <c r="K19" s="13"/>
      <c r="L19" s="13"/>
      <c r="M19" s="13"/>
      <c r="N19" s="13">
        <v>3</v>
      </c>
      <c r="O19" s="13">
        <v>0</v>
      </c>
      <c r="P19" s="13">
        <v>4</v>
      </c>
      <c r="Q19" s="13">
        <v>5</v>
      </c>
      <c r="R19" s="14">
        <f t="shared" si="1"/>
        <v>88</v>
      </c>
      <c r="S19" s="17"/>
      <c r="T19" s="11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</row>
    <row r="20" ht="53" customHeight="1" spans="1:53">
      <c r="A20" s="11"/>
      <c r="B20" s="16"/>
      <c r="C20" s="13" t="s">
        <v>29</v>
      </c>
      <c r="D20" s="13" t="s">
        <v>90</v>
      </c>
      <c r="E20" s="13" t="str">
        <f>_xlfn.DISPIMG("ID_13920CD1F262434B83685011C87BC8CE",1)</f>
        <v>=DISPIMG("ID_13920CD1F262434B83685011C87BC8CE",1)</v>
      </c>
      <c r="F20" s="13" t="s">
        <v>34</v>
      </c>
      <c r="G20" s="13" t="s">
        <v>94</v>
      </c>
      <c r="H20" s="13" t="s">
        <v>32</v>
      </c>
      <c r="I20" s="13"/>
      <c r="J20" s="13"/>
      <c r="K20" s="13"/>
      <c r="L20" s="13"/>
      <c r="M20" s="13"/>
      <c r="N20" s="13">
        <v>3</v>
      </c>
      <c r="O20" s="13">
        <v>0</v>
      </c>
      <c r="P20" s="13">
        <v>2</v>
      </c>
      <c r="Q20" s="13">
        <v>0</v>
      </c>
      <c r="R20" s="14">
        <f t="shared" si="1"/>
        <v>95</v>
      </c>
      <c r="S20" s="17"/>
      <c r="T20" s="11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6"/>
    </row>
    <row r="21" ht="53" customHeight="1" spans="1:53">
      <c r="A21" s="11"/>
      <c r="B21" s="16"/>
      <c r="C21" s="13" t="s">
        <v>95</v>
      </c>
      <c r="D21" s="13" t="s">
        <v>90</v>
      </c>
      <c r="E21" s="13" t="str">
        <f>_xlfn.DISPIMG("ID_AA85295EE234494B9D9D840A50BE2457",1)</f>
        <v>=DISPIMG("ID_AA85295EE234494B9D9D840A50BE2457",1)</v>
      </c>
      <c r="F21" s="13" t="s">
        <v>91</v>
      </c>
      <c r="G21" s="13" t="s">
        <v>96</v>
      </c>
      <c r="H21" s="13" t="s">
        <v>97</v>
      </c>
      <c r="I21" s="13"/>
      <c r="J21" s="13"/>
      <c r="K21" s="13"/>
      <c r="L21" s="13"/>
      <c r="M21" s="13"/>
      <c r="N21" s="13">
        <v>4</v>
      </c>
      <c r="O21" s="13">
        <v>0</v>
      </c>
      <c r="P21" s="13">
        <v>2</v>
      </c>
      <c r="Q21" s="13">
        <v>3</v>
      </c>
      <c r="R21" s="14">
        <f t="shared" si="1"/>
        <v>91</v>
      </c>
      <c r="S21" s="17"/>
      <c r="T21" s="11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6"/>
    </row>
    <row r="22" ht="53" customHeight="1" spans="1:53">
      <c r="A22" s="11"/>
      <c r="B22" s="16"/>
      <c r="C22" s="13" t="s">
        <v>48</v>
      </c>
      <c r="D22" s="13" t="s">
        <v>90</v>
      </c>
      <c r="E22" s="13" t="str">
        <f>_xlfn.DISPIMG("ID_0535227957004B9488DB36D90C77DE49",1)</f>
        <v>=DISPIMG("ID_0535227957004B9488DB36D90C77DE49",1)</v>
      </c>
      <c r="F22" s="13" t="s">
        <v>91</v>
      </c>
      <c r="G22" s="13" t="s">
        <v>98</v>
      </c>
      <c r="H22" s="13" t="s">
        <v>32</v>
      </c>
      <c r="I22" s="13"/>
      <c r="J22" s="13"/>
      <c r="K22" s="13"/>
      <c r="L22" s="13"/>
      <c r="M22" s="13"/>
      <c r="N22" s="13">
        <v>5</v>
      </c>
      <c r="O22" s="13">
        <v>0</v>
      </c>
      <c r="P22" s="13">
        <v>2</v>
      </c>
      <c r="Q22" s="13">
        <v>1</v>
      </c>
      <c r="R22" s="14">
        <f t="shared" si="1"/>
        <v>92</v>
      </c>
      <c r="S22" s="17"/>
      <c r="T22" s="11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6"/>
    </row>
    <row r="23" ht="53" customHeight="1" spans="1:53">
      <c r="A23" s="11"/>
      <c r="B23" s="16"/>
      <c r="C23" s="13" t="s">
        <v>99</v>
      </c>
      <c r="D23" s="13" t="s">
        <v>90</v>
      </c>
      <c r="E23" s="13" t="str">
        <f>_xlfn.DISPIMG("ID_7C0C050FC3764B558A9332668B6DF546",1)</f>
        <v>=DISPIMG("ID_7C0C050FC3764B558A9332668B6DF546",1)</v>
      </c>
      <c r="F23" s="13" t="s">
        <v>38</v>
      </c>
      <c r="G23" s="13" t="s">
        <v>100</v>
      </c>
      <c r="H23" s="13" t="s">
        <v>101</v>
      </c>
      <c r="I23" s="13"/>
      <c r="J23" s="13"/>
      <c r="K23" s="13"/>
      <c r="L23" s="13"/>
      <c r="M23" s="13"/>
      <c r="N23" s="13">
        <v>1</v>
      </c>
      <c r="O23" s="13">
        <v>0</v>
      </c>
      <c r="P23" s="13">
        <v>0</v>
      </c>
      <c r="Q23" s="13">
        <v>4</v>
      </c>
      <c r="R23" s="14">
        <f t="shared" si="1"/>
        <v>95</v>
      </c>
      <c r="S23" s="17"/>
      <c r="T23" s="11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6"/>
    </row>
    <row r="24" ht="53" customHeight="1" spans="1:53">
      <c r="A24" s="11"/>
      <c r="B24" s="16"/>
      <c r="C24" s="13" t="s">
        <v>102</v>
      </c>
      <c r="D24" s="13" t="s">
        <v>90</v>
      </c>
      <c r="E24" s="13" t="str">
        <f>_xlfn.DISPIMG("ID_F37FC3F468CD4FE1A585F70876658D79",1)</f>
        <v>=DISPIMG("ID_F37FC3F468CD4FE1A585F70876658D79",1)</v>
      </c>
      <c r="F24" s="13" t="s">
        <v>38</v>
      </c>
      <c r="G24" s="13" t="s">
        <v>103</v>
      </c>
      <c r="H24" s="13" t="s">
        <v>104</v>
      </c>
      <c r="I24" s="13"/>
      <c r="J24" s="13"/>
      <c r="K24" s="13"/>
      <c r="L24" s="13"/>
      <c r="M24" s="13"/>
      <c r="N24" s="13">
        <v>2</v>
      </c>
      <c r="O24" s="13">
        <v>0</v>
      </c>
      <c r="P24" s="13">
        <v>0</v>
      </c>
      <c r="Q24" s="13">
        <v>3</v>
      </c>
      <c r="R24" s="14">
        <f t="shared" si="1"/>
        <v>95</v>
      </c>
      <c r="S24" s="17"/>
      <c r="T24" s="11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6"/>
    </row>
    <row r="25" ht="53" customHeight="1" spans="1:53">
      <c r="A25" s="11"/>
      <c r="B25" s="16"/>
      <c r="C25" s="13" t="s">
        <v>105</v>
      </c>
      <c r="D25" s="13" t="s">
        <v>90</v>
      </c>
      <c r="E25" s="13" t="str">
        <f>_xlfn.DISPIMG("ID_28ED990B9E0544CE9F2D09C7673540D4",1)</f>
        <v>=DISPIMG("ID_28ED990B9E0544CE9F2D09C7673540D4",1)</v>
      </c>
      <c r="F25" s="13" t="s">
        <v>25</v>
      </c>
      <c r="G25" s="13" t="s">
        <v>106</v>
      </c>
      <c r="H25" s="13" t="s">
        <v>107</v>
      </c>
      <c r="I25" s="13"/>
      <c r="J25" s="13"/>
      <c r="K25" s="13"/>
      <c r="L25" s="13"/>
      <c r="M25" s="13"/>
      <c r="N25" s="13">
        <v>2</v>
      </c>
      <c r="O25" s="13">
        <v>2</v>
      </c>
      <c r="P25" s="13">
        <v>1</v>
      </c>
      <c r="Q25" s="13">
        <v>1</v>
      </c>
      <c r="R25" s="14">
        <f t="shared" si="1"/>
        <v>94</v>
      </c>
      <c r="S25" s="17"/>
      <c r="T25" s="11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6"/>
    </row>
    <row r="26" ht="53" customHeight="1" spans="1:53">
      <c r="A26" s="11"/>
      <c r="B26" s="16"/>
      <c r="C26" s="13" t="s">
        <v>108</v>
      </c>
      <c r="D26" s="13" t="s">
        <v>90</v>
      </c>
      <c r="E26" s="13" t="str">
        <f>_xlfn.DISPIMG("ID_6D1B1E17495540C282CEC782D380A8F1",1)</f>
        <v>=DISPIMG("ID_6D1B1E17495540C282CEC782D380A8F1",1)</v>
      </c>
      <c r="F26" s="13" t="s">
        <v>57</v>
      </c>
      <c r="G26" s="13" t="s">
        <v>109</v>
      </c>
      <c r="H26" s="13" t="s">
        <v>110</v>
      </c>
      <c r="I26" s="13"/>
      <c r="J26" s="13"/>
      <c r="K26" s="13"/>
      <c r="L26" s="13"/>
      <c r="M26" s="13"/>
      <c r="N26" s="13">
        <v>4</v>
      </c>
      <c r="O26" s="13">
        <v>2</v>
      </c>
      <c r="P26" s="13">
        <v>1</v>
      </c>
      <c r="Q26" s="13">
        <v>1</v>
      </c>
      <c r="R26" s="14">
        <f t="shared" si="1"/>
        <v>92</v>
      </c>
      <c r="S26" s="17"/>
      <c r="T26" s="11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6"/>
    </row>
    <row r="27" ht="53" customHeight="1" spans="1:53">
      <c r="A27" s="11"/>
      <c r="B27" s="16"/>
      <c r="C27" s="13" t="s">
        <v>53</v>
      </c>
      <c r="D27" s="13" t="s">
        <v>90</v>
      </c>
      <c r="E27" s="13" t="str">
        <f>_xlfn.DISPIMG("ID_EA8BB1A755994470AA2583F8F121863D",1)</f>
        <v>=DISPIMG("ID_EA8BB1A755994470AA2583F8F121863D",1)</v>
      </c>
      <c r="F27" s="13" t="s">
        <v>57</v>
      </c>
      <c r="G27" s="13" t="s">
        <v>111</v>
      </c>
      <c r="H27" s="13" t="s">
        <v>112</v>
      </c>
      <c r="I27" s="13"/>
      <c r="J27" s="13"/>
      <c r="K27" s="13"/>
      <c r="L27" s="13"/>
      <c r="M27" s="13"/>
      <c r="N27" s="13">
        <v>3</v>
      </c>
      <c r="O27" s="13">
        <v>2</v>
      </c>
      <c r="P27" s="13">
        <v>1</v>
      </c>
      <c r="Q27" s="13">
        <v>1</v>
      </c>
      <c r="R27" s="14">
        <f t="shared" si="1"/>
        <v>93</v>
      </c>
      <c r="S27" s="17"/>
      <c r="T27" s="11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6"/>
    </row>
    <row r="28" spans="1:53">
      <c r="A28" s="5"/>
      <c r="B28" s="5"/>
      <c r="C28" s="5"/>
      <c r="D28" s="1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>
      <c r="A29" s="5"/>
      <c r="B29" s="5"/>
      <c r="C29" s="5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>
      <c r="A30" s="5"/>
      <c r="B30" s="5"/>
      <c r="C30" s="5"/>
      <c r="D30" s="1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>
      <c r="A31" s="5"/>
      <c r="B31" s="5"/>
      <c r="C31" s="5"/>
      <c r="D31" s="1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>
      <c r="A32" s="5"/>
      <c r="B32" s="5"/>
      <c r="C32" s="5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>
      <c r="A33" s="5"/>
      <c r="B33" s="5"/>
      <c r="C33" s="5"/>
      <c r="D33" s="1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>
      <c r="A34" s="5"/>
      <c r="B34" s="5"/>
      <c r="C34" s="5"/>
      <c r="D34" s="1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>
      <c r="A35" s="5"/>
      <c r="B35" s="5"/>
      <c r="C35" s="5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>
      <c r="A36" s="5"/>
      <c r="B36" s="5"/>
      <c r="C36" s="5"/>
      <c r="D36" s="1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>
      <c r="A37" s="5"/>
      <c r="B37" s="5"/>
      <c r="C37" s="5"/>
      <c r="D37" s="1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>
      <c r="A38" s="5"/>
      <c r="B38" s="5"/>
      <c r="C38" s="5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>
      <c r="A39" s="5"/>
      <c r="B39" s="5"/>
      <c r="C39" s="5"/>
      <c r="D39" s="1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>
      <c r="A40" s="5"/>
      <c r="B40" s="5"/>
      <c r="C40" s="5"/>
      <c r="D40" s="1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>
      <c r="A41" s="5"/>
      <c r="B41" s="5"/>
      <c r="C41" s="5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>
      <c r="A42" s="5"/>
      <c r="B42" s="5"/>
      <c r="C42" s="5"/>
      <c r="D42" s="1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>
      <c r="A43" s="5"/>
      <c r="B43" s="5"/>
      <c r="C43" s="5"/>
      <c r="D43" s="1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>
      <c r="A44" s="5"/>
      <c r="B44" s="5"/>
      <c r="C44" s="5"/>
      <c r="D44" s="1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>
      <c r="A45" s="5"/>
      <c r="B45" s="5"/>
      <c r="C45" s="5"/>
      <c r="D45" s="1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>
      <c r="A46" s="5"/>
      <c r="B46" s="5"/>
      <c r="C46" s="5"/>
      <c r="D46" s="1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>
      <c r="A47" s="5"/>
      <c r="B47" s="5"/>
      <c r="C47" s="5"/>
      <c r="D47" s="1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>
      <c r="A48" s="5"/>
      <c r="B48" s="5"/>
      <c r="C48" s="5"/>
      <c r="D48" s="1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>
      <c r="A49" s="5"/>
      <c r="B49" s="5"/>
      <c r="C49" s="5"/>
      <c r="D49" s="1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>
      <c r="A50" s="5"/>
      <c r="B50" s="5"/>
      <c r="C50" s="5"/>
      <c r="D50" s="1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>
      <c r="A51" s="5"/>
      <c r="B51" s="5"/>
      <c r="C51" s="5"/>
      <c r="D51" s="1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>
      <c r="A52" s="5"/>
      <c r="B52" s="5"/>
      <c r="C52" s="5"/>
      <c r="D52" s="1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>
      <c r="A53" s="5"/>
      <c r="B53" s="5"/>
      <c r="C53" s="5"/>
      <c r="D53" s="18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3">
      <c r="A54" s="5"/>
      <c r="B54" s="5"/>
      <c r="C54" s="5"/>
      <c r="D54" s="18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>
      <c r="A55" s="5"/>
      <c r="B55" s="5"/>
      <c r="C55" s="5"/>
      <c r="D55" s="18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3">
      <c r="A56" s="5"/>
      <c r="B56" s="5"/>
      <c r="C56" s="5"/>
      <c r="D56" s="18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3">
      <c r="A57" s="5"/>
      <c r="B57" s="5"/>
      <c r="C57" s="5"/>
      <c r="D57" s="18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3">
      <c r="A58" s="5"/>
      <c r="B58" s="5"/>
      <c r="C58" s="5"/>
      <c r="D58" s="1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pans="1:53">
      <c r="A59" s="5"/>
      <c r="B59" s="5"/>
      <c r="C59" s="5"/>
      <c r="D59" s="1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pans="1:53">
      <c r="A60" s="5"/>
      <c r="B60" s="5"/>
      <c r="C60" s="5"/>
      <c r="D60" s="18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pans="1:53">
      <c r="A61" s="5"/>
      <c r="B61" s="5"/>
      <c r="C61" s="5"/>
      <c r="D61" s="18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pans="1:53">
      <c r="A62" s="5"/>
      <c r="B62" s="5"/>
      <c r="C62" s="5"/>
      <c r="D62" s="18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pans="1:53">
      <c r="A63" s="5"/>
      <c r="B63" s="5"/>
      <c r="C63" s="5"/>
      <c r="D63" s="18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pans="1:53">
      <c r="A64" s="5"/>
      <c r="B64" s="5"/>
      <c r="C64" s="5"/>
      <c r="D64" s="18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>
      <c r="A65" s="5"/>
      <c r="B65" s="5"/>
      <c r="C65" s="5"/>
      <c r="D65" s="18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>
      <c r="A66" s="5"/>
      <c r="B66" s="5"/>
      <c r="C66" s="5"/>
      <c r="D66" s="1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>
      <c r="A67" s="5"/>
      <c r="B67" s="5"/>
      <c r="C67" s="5"/>
      <c r="D67" s="18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>
      <c r="A68" s="5"/>
      <c r="B68" s="5"/>
      <c r="C68" s="5"/>
      <c r="D68" s="18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>
      <c r="A69" s="5"/>
      <c r="B69" s="5"/>
      <c r="C69" s="5"/>
      <c r="D69" s="18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>
      <c r="A70" s="5"/>
      <c r="B70" s="5"/>
      <c r="C70" s="5"/>
      <c r="D70" s="18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pans="1:53">
      <c r="A71" s="5"/>
      <c r="B71" s="5"/>
      <c r="C71" s="5"/>
      <c r="D71" s="18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pans="1:53">
      <c r="A72" s="5"/>
      <c r="B72" s="5"/>
      <c r="C72" s="5"/>
      <c r="D72" s="18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pans="1:53">
      <c r="A73" s="5"/>
      <c r="B73" s="5"/>
      <c r="C73" s="5"/>
      <c r="D73" s="1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pans="1:53">
      <c r="A74" s="5"/>
      <c r="B74" s="5"/>
      <c r="C74" s="5"/>
      <c r="D74" s="18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pans="1:53">
      <c r="A75" s="5"/>
      <c r="B75" s="5"/>
      <c r="C75" s="5"/>
      <c r="D75" s="18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pans="1:53">
      <c r="A76" s="5"/>
      <c r="B76" s="5"/>
      <c r="C76" s="5"/>
      <c r="D76" s="1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pans="1:53">
      <c r="A77" s="5"/>
      <c r="B77" s="5"/>
      <c r="C77" s="5"/>
      <c r="D77" s="18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pans="1:53">
      <c r="A78" s="5"/>
      <c r="B78" s="5"/>
      <c r="C78" s="5"/>
      <c r="D78" s="1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>
      <c r="A79" s="5"/>
      <c r="B79" s="5"/>
      <c r="C79" s="5"/>
      <c r="D79" s="1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>
      <c r="A80" s="5"/>
      <c r="B80" s="5"/>
      <c r="C80" s="5"/>
      <c r="D80" s="18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>
      <c r="A81" s="5"/>
      <c r="B81" s="5"/>
      <c r="C81" s="5"/>
      <c r="D81" s="18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>
      <c r="A82" s="5"/>
      <c r="B82" s="5"/>
      <c r="C82" s="5"/>
      <c r="D82" s="1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>
      <c r="A83" s="5"/>
      <c r="B83" s="5"/>
      <c r="C83" s="5"/>
      <c r="D83" s="18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>
      <c r="A84" s="5"/>
      <c r="B84" s="5"/>
      <c r="C84" s="5"/>
      <c r="D84" s="18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>
      <c r="A85" s="5"/>
      <c r="B85" s="5"/>
      <c r="C85" s="5"/>
      <c r="D85" s="1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>
      <c r="A86" s="5"/>
      <c r="B86" s="5"/>
      <c r="C86" s="5"/>
      <c r="D86" s="1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>
      <c r="A87" s="5"/>
      <c r="B87" s="5"/>
      <c r="C87" s="5"/>
      <c r="D87" s="18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>
      <c r="A88" s="5"/>
      <c r="B88" s="5"/>
      <c r="C88" s="5"/>
      <c r="D88" s="1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pans="1:53">
      <c r="A89" s="5"/>
      <c r="B89" s="5"/>
      <c r="C89" s="5"/>
      <c r="D89" s="18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pans="1:53">
      <c r="A90" s="5"/>
      <c r="B90" s="5"/>
      <c r="C90" s="5"/>
      <c r="D90" s="1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spans="1:53">
      <c r="A91" s="5"/>
      <c r="B91" s="5"/>
      <c r="C91" s="5"/>
      <c r="D91" s="1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</row>
    <row r="92" spans="1:53">
      <c r="A92" s="5"/>
      <c r="B92" s="5"/>
      <c r="C92" s="5"/>
      <c r="D92" s="1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</row>
    <row r="93" spans="1:53">
      <c r="A93" s="5"/>
      <c r="B93" s="5"/>
      <c r="C93" s="5"/>
      <c r="D93" s="1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</row>
    <row r="94" spans="1:53">
      <c r="A94" s="5"/>
      <c r="B94" s="5"/>
      <c r="C94" s="5"/>
      <c r="D94" s="1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>
      <c r="A95" s="5"/>
      <c r="B95" s="5"/>
      <c r="C95" s="5"/>
      <c r="D95" s="18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</row>
    <row r="96" spans="1:53">
      <c r="A96" s="5"/>
      <c r="B96" s="5"/>
      <c r="C96" s="5"/>
      <c r="D96" s="18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</row>
    <row r="97" spans="1:53">
      <c r="A97" s="5"/>
      <c r="B97" s="5"/>
      <c r="C97" s="5"/>
      <c r="D97" s="1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spans="1:53">
      <c r="A98" s="5"/>
      <c r="B98" s="5"/>
      <c r="C98" s="5"/>
      <c r="D98" s="18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pans="1:53">
      <c r="A99" s="5"/>
      <c r="B99" s="5"/>
      <c r="C99" s="5"/>
      <c r="D99" s="18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spans="1:53">
      <c r="A100" s="5"/>
      <c r="B100" s="5"/>
      <c r="C100" s="5"/>
      <c r="D100" s="18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>
      <c r="A101" s="5"/>
      <c r="B101" s="5"/>
      <c r="C101" s="5"/>
      <c r="D101" s="18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spans="1:53">
      <c r="A102" s="19"/>
      <c r="B102" s="19"/>
      <c r="C102" s="19"/>
      <c r="D102" s="20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</sheetData>
  <mergeCells count="7">
    <mergeCell ref="A1:T1"/>
    <mergeCell ref="A3:A12"/>
    <mergeCell ref="A13:A18"/>
    <mergeCell ref="A19:A27"/>
    <mergeCell ref="B3:B12"/>
    <mergeCell ref="B13:B18"/>
    <mergeCell ref="B19:B27"/>
  </mergeCells>
  <pageMargins left="0.7" right="0.7" top="0.75" bottom="0.75" header="0.3" footer="0.7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禾</cp:lastModifiedBy>
  <cp:revision>0</cp:revision>
  <dcterms:created xsi:type="dcterms:W3CDTF">2025-09-03T02:21:00Z</dcterms:created>
  <dcterms:modified xsi:type="dcterms:W3CDTF">2026-10-23T08:34:47Z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D3D8E6B85FCC4D6BB6DADBC41E6AAABC_13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