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11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4443D8D9639840C985E0DFD05FEF59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4065" y="701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" name="ID_C88B1044FB7343B2932888DEC70ACC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14065" y="1387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5" name="ID_8BA3F866093046278950D7452C80BC9C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314065" y="2073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6" name="ID_A34965FCC8DF43C98E923A26F048AE5B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314065" y="2759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23097748E9EA4D62977EC827BAB9BBA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314065" y="34448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8" name="ID_198F90DC0DCA4925884901663C1D99F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314065" y="4130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9" name="ID_FAB2249B3452482E840B1992A6505D5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314065" y="4816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0" name="ID_D79F6480700E4ACC8DF2733F1241FB4B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314065" y="5502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2FCA3FB39074462786A1CC706DD9BD4B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314065" y="6188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2" name="ID_19C6E50CA6414B2DA6C500D456D7BA77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314065" y="68738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" name="ID_BCF5317A80F04B44AF498BA075A4A726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314065" y="7559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3" name="ID_C93E46E94F584A3C8EE808B29CFD9C1F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3314065" y="82327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4" name="ID_8E551CE18AE84CDE873DB885113889BB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3314065" y="89058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5" name="ID_BC6F6560AF544DB7B813C6B4D4D31E3A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3314065" y="95789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6" name="ID_03886EFB2714467AB0B8F1FA984E203D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3314065" y="102520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7" name="ID_E6B9F56BD3E749F380225A2026D1BE4F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3314065" y="109251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8" name="ID_A1669ADD189F44248E9127179C40C582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3314065" y="115982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9" name="ID_641789D73737435EA45BCC9E9C073C48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3314065" y="122713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0" name="ID_4CA8B7E6AE0742849755B625A3FD9107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3314065" y="129444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1" name="ID_F9D8C0A914294FD1AEFCB6DED9FE4859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3314065" y="136175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2" name="ID_AD2BEE61428E46AF8AC890F903A33CD0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3314065" y="142906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3" name="ID_BF29C0BFB278463994FEBC3D95DC065C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3314065" y="149637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4" name="ID_94679C5817574CDFB8D58469D0530059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3314065" y="156368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5" name="ID_D9D39C40F58B4E679B941E66FAB6930F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3314065" y="163099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6" name="ID_0D02F067093D4BA79584C7AB6658DBDE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3314065" y="169830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7" name="ID_D7E1931760F947FBA80325ABE4B7E899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3314065" y="17656175"/>
          <a:ext cx="414782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8" name="ID_B7F523CCEA9044388743A3CF2F953F5E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3314065" y="18329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9" name="ID_658A82FA244A4C67B98FC9148804AC54"/>
        <xdr:cNvPicPr>
          <a:picLocks noChangeAspect="1"/>
        </xdr:cNvPicPr>
      </xdr:nvPicPr>
      <xdr:blipFill>
        <a:blip r:embed="rId29" r:link="rId2"/>
        <a:stretch>
          <a:fillRect/>
        </a:stretch>
      </xdr:blipFill>
      <xdr:spPr>
        <a:xfrm>
          <a:off x="3314065" y="190531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0" name="ID_BFE203DC039E4294A50C19EF1EA551DB"/>
        <xdr:cNvPicPr>
          <a:picLocks noChangeAspect="1"/>
        </xdr:cNvPicPr>
      </xdr:nvPicPr>
      <xdr:blipFill>
        <a:blip r:embed="rId30" r:link="rId2"/>
        <a:stretch>
          <a:fillRect/>
        </a:stretch>
      </xdr:blipFill>
      <xdr:spPr>
        <a:xfrm>
          <a:off x="3314065" y="197770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1" name="ID_2A5E1453FDAF4A70A95BDD1C460EB031"/>
        <xdr:cNvPicPr>
          <a:picLocks noChangeAspect="1"/>
        </xdr:cNvPicPr>
      </xdr:nvPicPr>
      <xdr:blipFill>
        <a:blip r:embed="rId31" r:link="rId2"/>
        <a:stretch>
          <a:fillRect/>
        </a:stretch>
      </xdr:blipFill>
      <xdr:spPr>
        <a:xfrm>
          <a:off x="3314065" y="205009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2" name="ID_98051C2F16D743DCB5355D13EB3020A3"/>
        <xdr:cNvPicPr>
          <a:picLocks noChangeAspect="1"/>
        </xdr:cNvPicPr>
      </xdr:nvPicPr>
      <xdr:blipFill>
        <a:blip r:embed="rId32" r:link="rId2"/>
        <a:stretch>
          <a:fillRect/>
        </a:stretch>
      </xdr:blipFill>
      <xdr:spPr>
        <a:xfrm>
          <a:off x="3314065" y="212248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3" name="ID_AB7F041760F24DED9752ED390120389A"/>
        <xdr:cNvPicPr>
          <a:picLocks noChangeAspect="1"/>
        </xdr:cNvPicPr>
      </xdr:nvPicPr>
      <xdr:blipFill>
        <a:blip r:embed="rId33" r:link="rId2"/>
        <a:stretch>
          <a:fillRect/>
        </a:stretch>
      </xdr:blipFill>
      <xdr:spPr>
        <a:xfrm>
          <a:off x="3314065" y="21948775"/>
          <a:ext cx="5495925" cy="4124325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<sst xmlns="http://schemas.openxmlformats.org/spreadsheetml/2006/main" count="332" uniqueCount="156">
  <si>
    <t>2026-2027 学年第一学期校级学风常态精准巡查（教室）记录表（第 4 周）</t>
  </si>
  <si>
    <t>星期</t>
  </si>
  <si>
    <t>巡查人员</t>
  </si>
  <si>
    <t>上课地点</t>
  </si>
  <si>
    <t>上课时间</t>
  </si>
  <si>
    <t>课堂状态图片</t>
  </si>
  <si>
    <t>学院</t>
  </si>
  <si>
    <t>班级</t>
  </si>
  <si>
    <t>课程名称</t>
  </si>
  <si>
    <t>授课教师</t>
  </si>
  <si>
    <t>辅导员</t>
  </si>
  <si>
    <t>上课人数</t>
  </si>
  <si>
    <t>旷课人数</t>
  </si>
  <si>
    <t>迟到人数</t>
  </si>
  <si>
    <t>课堂玩手机人数</t>
  </si>
  <si>
    <t>课堂睡觉人数</t>
  </si>
  <si>
    <t>课堂聊天人数</t>
  </si>
  <si>
    <t>前排缺额人数</t>
  </si>
  <si>
    <t>总分数</t>
  </si>
  <si>
    <t>学生处巡查重点反馈</t>
  </si>
  <si>
    <t>其它问题</t>
  </si>
  <si>
    <t>一</t>
  </si>
  <si>
    <t>杨  洋
杨冬竹
任  倩</t>
  </si>
  <si>
    <t>A101</t>
  </si>
  <si>
    <t>2026年9月21日</t>
  </si>
  <si>
    <t>计算机与人工智能学院</t>
  </si>
  <si>
    <t>24人工智能4-6班</t>
  </si>
  <si>
    <t>计算机组成原理</t>
  </si>
  <si>
    <t>/</t>
  </si>
  <si>
    <t>电气与信息工程工程</t>
  </si>
  <si>
    <t>24通信3-4班</t>
  </si>
  <si>
    <t>高频电子线路</t>
  </si>
  <si>
    <t>A207</t>
  </si>
  <si>
    <t>管理学院</t>
  </si>
  <si>
    <t>24健管1-2班</t>
  </si>
  <si>
    <t>健康管理服务营销</t>
  </si>
  <si>
    <t>A303</t>
  </si>
  <si>
    <t>土木与安全工程学院</t>
  </si>
  <si>
    <t>24造价1-2班</t>
  </si>
  <si>
    <t>工程经济学</t>
  </si>
  <si>
    <t>A407</t>
  </si>
  <si>
    <t>24自动化3-4班</t>
  </si>
  <si>
    <t>电气控制及PLC技术</t>
  </si>
  <si>
    <t>B103</t>
  </si>
  <si>
    <t>24土木1-2班</t>
  </si>
  <si>
    <t>混凝土结构设计原理</t>
  </si>
  <si>
    <t>B201</t>
  </si>
  <si>
    <t>24给排水1-3班</t>
  </si>
  <si>
    <t>水资源利用与保护</t>
  </si>
  <si>
    <t>24通信1-2班</t>
  </si>
  <si>
    <t>微波技术与天线</t>
  </si>
  <si>
    <t>B204</t>
  </si>
  <si>
    <t>24安全1-3班</t>
  </si>
  <si>
    <t>安全系统工具</t>
  </si>
  <si>
    <t>B207</t>
  </si>
  <si>
    <t>26电气7-8班</t>
  </si>
  <si>
    <t>电机学</t>
  </si>
  <si>
    <t>二</t>
  </si>
  <si>
    <t>许欣宇
严  端
王露仪</t>
  </si>
  <si>
    <t>E213</t>
  </si>
  <si>
    <t>2026年9月22日</t>
  </si>
  <si>
    <t>财经学院</t>
  </si>
  <si>
    <t>25国贸5班</t>
  </si>
  <si>
    <t>国际贸易报关与商务单证实训</t>
  </si>
  <si>
    <t>陆香竹</t>
  </si>
  <si>
    <t>李伦珑</t>
  </si>
  <si>
    <t>E310</t>
  </si>
  <si>
    <t>24财务34班</t>
  </si>
  <si>
    <t>会计信息系统</t>
  </si>
  <si>
    <t>张胜男</t>
  </si>
  <si>
    <t>朱毛妮</t>
  </si>
  <si>
    <t>E402</t>
  </si>
  <si>
    <t>机械与车辆工程学院</t>
  </si>
  <si>
    <t>25机械9-10班</t>
  </si>
  <si>
    <t>Cad/cam技术</t>
  </si>
  <si>
    <t>卢娜</t>
  </si>
  <si>
    <t>汪娟</t>
  </si>
  <si>
    <t>A102</t>
  </si>
  <si>
    <t>26自动化5班</t>
  </si>
  <si>
    <t>嵌入式</t>
  </si>
  <si>
    <t>胡明韬</t>
  </si>
  <si>
    <t>蒋紫姻</t>
  </si>
  <si>
    <t>A103</t>
  </si>
  <si>
    <t>24自动化56班</t>
  </si>
  <si>
    <t>电机与拖动</t>
  </si>
  <si>
    <t>郑诗程</t>
  </si>
  <si>
    <t>b203</t>
  </si>
  <si>
    <t>23机械闻天班</t>
  </si>
  <si>
    <t>模具设计</t>
  </si>
  <si>
    <t>朱云飞</t>
  </si>
  <si>
    <t>杨扬</t>
  </si>
  <si>
    <t>三</t>
  </si>
  <si>
    <t>汪  娟
姚慈航
赵芳莉</t>
  </si>
  <si>
    <t>S206</t>
  </si>
  <si>
    <t>2026年9月23日</t>
  </si>
  <si>
    <t>水利工程学院</t>
  </si>
  <si>
    <t>24农资环1-4</t>
  </si>
  <si>
    <t>土壤污染控制与修复</t>
  </si>
  <si>
    <t>2</t>
  </si>
  <si>
    <t>A305</t>
  </si>
  <si>
    <t>24计算机1班、闻天班</t>
  </si>
  <si>
    <t>数据库系统原理</t>
  </si>
  <si>
    <t>1</t>
  </si>
  <si>
    <t>A203</t>
  </si>
  <si>
    <t>工程合同管理</t>
  </si>
  <si>
    <t>A403</t>
  </si>
  <si>
    <t>24机械闻天班</t>
  </si>
  <si>
    <t>机械设计</t>
  </si>
  <si>
    <t>A504</t>
  </si>
  <si>
    <t>24机械3-4班</t>
  </si>
  <si>
    <t>B104</t>
  </si>
  <si>
    <t>24交通1-3班</t>
  </si>
  <si>
    <t>交通通信技术基础</t>
  </si>
  <si>
    <t>B202</t>
  </si>
  <si>
    <t>24酒店1-2班</t>
  </si>
  <si>
    <t>酒店客户管理</t>
  </si>
  <si>
    <t>3</t>
  </si>
  <si>
    <t>4</t>
  </si>
  <si>
    <t>B203</t>
  </si>
  <si>
    <t>新能源学院</t>
  </si>
  <si>
    <t>26新能源5班</t>
  </si>
  <si>
    <t>工程热力学</t>
  </si>
  <si>
    <t>A405</t>
  </si>
  <si>
    <t>26造价3班</t>
  </si>
  <si>
    <t>土木工程材料</t>
  </si>
  <si>
    <t>四</t>
  </si>
  <si>
    <t>江心悦
汪  昕
赵雨薇</t>
  </si>
  <si>
    <t>洪雅楼L413</t>
  </si>
  <si>
    <t>2026年9月24日</t>
  </si>
  <si>
    <t>艺术设计学院</t>
  </si>
  <si>
    <t>23数媒3班</t>
  </si>
  <si>
    <t>影视片头设计</t>
  </si>
  <si>
    <t>王筱晗</t>
  </si>
  <si>
    <t>左镜鸥</t>
  </si>
  <si>
    <t>洪雅楼L411</t>
  </si>
  <si>
    <t>24数媒4班</t>
  </si>
  <si>
    <t>二维动画设计</t>
  </si>
  <si>
    <t>阎磊</t>
  </si>
  <si>
    <t>房敬</t>
  </si>
  <si>
    <t>洪雅楼L408</t>
  </si>
  <si>
    <t>23环设3、4班</t>
  </si>
  <si>
    <t>施工预算</t>
  </si>
  <si>
    <t>詹学军</t>
  </si>
  <si>
    <t>24人力3、4班</t>
  </si>
  <si>
    <t>招聘与甄选</t>
  </si>
  <si>
    <t>黄存权</t>
  </si>
  <si>
    <t>李萍</t>
  </si>
  <si>
    <t>A107</t>
  </si>
  <si>
    <t>24健管1、2班</t>
  </si>
  <si>
    <t>中医养生学</t>
  </si>
  <si>
    <t>李显菊</t>
  </si>
  <si>
    <t>B305</t>
  </si>
  <si>
    <t>23能动3、4班</t>
  </si>
  <si>
    <t>通风技术</t>
  </si>
  <si>
    <t>程娜</t>
  </si>
  <si>
    <t>王洪超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</si>
</sst>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jpeg"/><Relationship Id="rId8" Type="http://schemas.openxmlformats.org/officeDocument/2006/relationships/image" Target="media/image7.jpeg"/><Relationship Id="rId7" Type="http://schemas.openxmlformats.org/officeDocument/2006/relationships/image" Target="media/image6.jpeg"/><Relationship Id="rId6" Type="http://schemas.openxmlformats.org/officeDocument/2006/relationships/image" Target="media/image5.jpeg"/><Relationship Id="rId5" Type="http://schemas.openxmlformats.org/officeDocument/2006/relationships/image" Target="media/image4.jpeg"/><Relationship Id="rId4" Type="http://schemas.openxmlformats.org/officeDocument/2006/relationships/image" Target="media/image3.jpeg"/><Relationship Id="rId33" Type="http://schemas.openxmlformats.org/officeDocument/2006/relationships/image" Target="media/image32.jpeg"/><Relationship Id="rId32" Type="http://schemas.openxmlformats.org/officeDocument/2006/relationships/image" Target="media/image31.jpeg"/><Relationship Id="rId31" Type="http://schemas.openxmlformats.org/officeDocument/2006/relationships/image" Target="media/image30.jpeg"/><Relationship Id="rId30" Type="http://schemas.openxmlformats.org/officeDocument/2006/relationships/image" Target="media/image29.jpeg"/><Relationship Id="rId3" Type="http://schemas.openxmlformats.org/officeDocument/2006/relationships/image" Target="media/image2.jpeg"/><Relationship Id="rId29" Type="http://schemas.openxmlformats.org/officeDocument/2006/relationships/image" Target="media/image28.jpeg"/><Relationship Id="rId28" Type="http://schemas.openxmlformats.org/officeDocument/2006/relationships/image" Target="media/image27.jpeg"/><Relationship Id="rId27" Type="http://schemas.openxmlformats.org/officeDocument/2006/relationships/image" Target="media/image26.jpeg"/><Relationship Id="rId26" Type="http://schemas.openxmlformats.org/officeDocument/2006/relationships/image" Target="media/image25.jpeg"/><Relationship Id="rId25" Type="http://schemas.openxmlformats.org/officeDocument/2006/relationships/image" Target="media/image24.jpeg"/><Relationship Id="rId24" Type="http://schemas.openxmlformats.org/officeDocument/2006/relationships/image" Target="media/image23.jpeg"/><Relationship Id="rId23" Type="http://schemas.openxmlformats.org/officeDocument/2006/relationships/image" Target="media/image22.jpeg"/><Relationship Id="rId22" Type="http://schemas.openxmlformats.org/officeDocument/2006/relationships/image" Target="media/image21.jpeg"/><Relationship Id="rId21" Type="http://schemas.openxmlformats.org/officeDocument/2006/relationships/image" Target="media/image20.jpeg"/><Relationship Id="rId20" Type="http://schemas.openxmlformats.org/officeDocument/2006/relationships/image" Target="media/image19.jpeg"/><Relationship Id="rId2" Type="http://schemas.openxmlformats.org/officeDocument/2006/relationships/image" Target="NULL" TargetMode="External"/><Relationship Id="rId19" Type="http://schemas.openxmlformats.org/officeDocument/2006/relationships/image" Target="media/image18.jpeg"/><Relationship Id="rId18" Type="http://schemas.openxmlformats.org/officeDocument/2006/relationships/image" Target="media/image17.jpeg"/><Relationship Id="rId17" Type="http://schemas.openxmlformats.org/officeDocument/2006/relationships/image" Target="media/image16.jpeg"/><Relationship Id="rId16" Type="http://schemas.openxmlformats.org/officeDocument/2006/relationships/image" Target="media/image15.jpeg"/><Relationship Id="rId15" Type="http://schemas.openxmlformats.org/officeDocument/2006/relationships/image" Target="media/image14.jpeg"/><Relationship Id="rId14" Type="http://schemas.openxmlformats.org/officeDocument/2006/relationships/image" Target="media/image13.jpeg"/><Relationship Id="rId13" Type="http://schemas.openxmlformats.org/officeDocument/2006/relationships/image" Target="media/image12.jpeg"/><Relationship Id="rId12" Type="http://schemas.openxmlformats.org/officeDocument/2006/relationships/image" Target="media/image11.jpeg"/><Relationship Id="rId11" Type="http://schemas.openxmlformats.org/officeDocument/2006/relationships/image" Target="media/image10.jpeg"/><Relationship Id="rId10" Type="http://schemas.openxmlformats.org/officeDocument/2006/relationships/image" Target="media/image9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648447</xdr:colOff>
      <xdr:row>12</xdr:row>
      <xdr:rowOff>0</xdr:rowOff>
    </xdr:from>
    <xdr:ext cx="65" cy="172227"/>
    <xdr:sp>
      <xdr:nvSpPr>
        <xdr:cNvPr id="2" name="文本框 1"/>
        <xdr:cNvSpPr txBox="1"/>
      </xdr:nvSpPr>
      <xdr:spPr>
        <a:xfrm>
          <a:off x="14257020" y="7559675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15"/>
  <sheetViews>
    <sheetView tabSelected="1" zoomScale="70" zoomScaleNormal="70" topLeftCell="C1" workbookViewId="0">
      <pane ySplit="2" topLeftCell="A24" activePane="bottomLeft" state="frozen"/>
      <selection/>
      <selection pane="bottomLeft" activeCell="H19" sqref="H19"/>
    </sheetView>
  </sheetViews>
  <sheetFormatPr defaultColWidth="9" defaultRowHeight="13.5"/>
  <cols>
    <col min="1" max="1" width="6.08849557522124" style="1" customWidth="1"/>
    <col min="2" max="2" width="9.36283185840708" style="1" customWidth="1"/>
    <col min="3" max="3" width="14.9115044247788" style="1" customWidth="1"/>
    <col min="4" max="4" width="15.8230088495575" style="2" customWidth="1"/>
    <col min="5" max="5" width="17.646017699115" style="1" customWidth="1"/>
    <col min="6" max="6" width="25.2743362831858" style="1" customWidth="1"/>
    <col min="7" max="7" width="31.1858407079646" style="1" customWidth="1"/>
    <col min="8" max="8" width="41" style="1" customWidth="1"/>
    <col min="9" max="9" width="9.63716814159292" style="1" customWidth="1"/>
    <col min="10" max="10" width="7.72566371681416" style="1" customWidth="1"/>
    <col min="11" max="11" width="11" style="1" customWidth="1"/>
    <col min="12" max="12" width="10" style="1" customWidth="1"/>
    <col min="13" max="13" width="9.72566371681416" style="1" customWidth="1"/>
    <col min="14" max="14" width="18.9115044247788" style="1" customWidth="1"/>
    <col min="15" max="15" width="13.9115044247788" style="1" customWidth="1"/>
    <col min="16" max="16" width="15.0884955752212" style="1" customWidth="1"/>
    <col min="17" max="17" width="16.0884955752212" style="1" customWidth="1"/>
    <col min="18" max="18" width="8.54867256637168" style="1" customWidth="1"/>
    <col min="19" max="19" width="27.5486725663717" style="1" customWidth="1"/>
    <col min="20" max="20" width="11" style="1" customWidth="1"/>
    <col min="21" max="16384" width="9" style="1"/>
  </cols>
  <sheetData>
    <row r="1" ht="23.25" spans="1:41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6"/>
    </row>
    <row r="2" ht="32" customHeight="1" spans="1:4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7"/>
      <c r="AP2" s="18"/>
      <c r="AQ2" s="18"/>
      <c r="AR2" s="18"/>
      <c r="AS2" s="18"/>
    </row>
    <row r="3" ht="54" customHeight="1" spans="1:46">
      <c r="A3" s="7" t="s">
        <v>21</v>
      </c>
      <c r="B3" s="8" t="s">
        <v>22</v>
      </c>
      <c r="C3" s="9" t="s">
        <v>23</v>
      </c>
      <c r="D3" s="9" t="s">
        <v>24</v>
      </c>
      <c r="E3" s="9" t="str">
        <f>_xlfn.DISPIMG("ID_4443D8D9639840C985E0DFD05FEF5967",1)</f>
        <v>=DISPIMG("ID_4443D8D9639840C985E0DFD05FEF5967",1)</v>
      </c>
      <c r="F3" s="9" t="s">
        <v>25</v>
      </c>
      <c r="G3" s="9" t="s">
        <v>26</v>
      </c>
      <c r="H3" s="9" t="s">
        <v>27</v>
      </c>
      <c r="I3" s="9" t="s">
        <v>28</v>
      </c>
      <c r="J3" s="9" t="s">
        <v>28</v>
      </c>
      <c r="K3" s="9" t="s">
        <v>28</v>
      </c>
      <c r="L3" s="9" t="s">
        <v>28</v>
      </c>
      <c r="M3" s="9" t="s">
        <v>28</v>
      </c>
      <c r="N3" s="9">
        <v>4</v>
      </c>
      <c r="O3" s="9">
        <v>2</v>
      </c>
      <c r="P3" s="9">
        <v>0</v>
      </c>
      <c r="Q3" s="9">
        <v>4</v>
      </c>
      <c r="R3" s="14">
        <f>100-(N3+O3+P3+Q3)</f>
        <v>90</v>
      </c>
      <c r="S3" s="9"/>
      <c r="T3" s="7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6"/>
    </row>
    <row r="4" ht="54" customHeight="1" spans="1:46">
      <c r="A4" s="7"/>
      <c r="B4" s="10"/>
      <c r="C4" s="9" t="s">
        <v>23</v>
      </c>
      <c r="D4" s="9" t="s">
        <v>24</v>
      </c>
      <c r="E4" s="9" t="str">
        <f>_xlfn.DISPIMG("ID_C88B1044FB7343B2932888DEC70ACC60",1)</f>
        <v>=DISPIMG("ID_C88B1044FB7343B2932888DEC70ACC60",1)</v>
      </c>
      <c r="F4" s="9" t="s">
        <v>29</v>
      </c>
      <c r="G4" s="9" t="s">
        <v>30</v>
      </c>
      <c r="H4" s="9" t="s">
        <v>31</v>
      </c>
      <c r="I4" s="9" t="s">
        <v>28</v>
      </c>
      <c r="J4" s="9" t="s">
        <v>28</v>
      </c>
      <c r="K4" s="9" t="s">
        <v>28</v>
      </c>
      <c r="L4" s="9" t="s">
        <v>28</v>
      </c>
      <c r="M4" s="9" t="s">
        <v>28</v>
      </c>
      <c r="N4" s="9">
        <v>2</v>
      </c>
      <c r="O4" s="9">
        <v>0</v>
      </c>
      <c r="P4" s="9">
        <v>2</v>
      </c>
      <c r="Q4" s="9">
        <v>0</v>
      </c>
      <c r="R4" s="14">
        <f>100-(N4+O4+P4+Q4)</f>
        <v>96</v>
      </c>
      <c r="S4" s="9"/>
      <c r="T4" s="7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6"/>
    </row>
    <row r="5" ht="54" customHeight="1" spans="1:46">
      <c r="A5" s="7"/>
      <c r="B5" s="10"/>
      <c r="C5" s="9" t="s">
        <v>32</v>
      </c>
      <c r="D5" s="9" t="s">
        <v>24</v>
      </c>
      <c r="E5" s="9" t="str">
        <f>_xlfn.DISPIMG("ID_8BA3F866093046278950D7452C80BC9C",1)</f>
        <v>=DISPIMG("ID_8BA3F866093046278950D7452C80BC9C",1)</v>
      </c>
      <c r="F5" s="9" t="s">
        <v>33</v>
      </c>
      <c r="G5" s="9" t="s">
        <v>34</v>
      </c>
      <c r="H5" s="9" t="s">
        <v>35</v>
      </c>
      <c r="I5" s="9" t="s">
        <v>28</v>
      </c>
      <c r="J5" s="9" t="s">
        <v>28</v>
      </c>
      <c r="K5" s="9" t="s">
        <v>28</v>
      </c>
      <c r="L5" s="9" t="s">
        <v>28</v>
      </c>
      <c r="M5" s="9" t="s">
        <v>28</v>
      </c>
      <c r="N5" s="9">
        <v>2</v>
      </c>
      <c r="O5" s="9">
        <v>0</v>
      </c>
      <c r="P5" s="9">
        <v>0</v>
      </c>
      <c r="Q5" s="9">
        <v>2</v>
      </c>
      <c r="R5" s="14">
        <f>100-(N5+O5+P5+Q5)</f>
        <v>96</v>
      </c>
      <c r="S5" s="9"/>
      <c r="T5" s="7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6"/>
    </row>
    <row r="6" ht="54" customHeight="1" spans="1:46">
      <c r="A6" s="7"/>
      <c r="B6" s="10"/>
      <c r="C6" s="9" t="s">
        <v>36</v>
      </c>
      <c r="D6" s="9" t="s">
        <v>24</v>
      </c>
      <c r="E6" s="9" t="str">
        <f>_xlfn.DISPIMG("ID_A34965FCC8DF43C98E923A26F048AE5B",1)</f>
        <v>=DISPIMG("ID_A34965FCC8DF43C98E923A26F048AE5B",1)</v>
      </c>
      <c r="F6" s="9" t="s">
        <v>37</v>
      </c>
      <c r="G6" s="9" t="s">
        <v>38</v>
      </c>
      <c r="H6" s="9" t="s">
        <v>39</v>
      </c>
      <c r="I6" s="9" t="s">
        <v>28</v>
      </c>
      <c r="J6" s="9" t="s">
        <v>28</v>
      </c>
      <c r="K6" s="9" t="s">
        <v>28</v>
      </c>
      <c r="L6" s="9" t="s">
        <v>28</v>
      </c>
      <c r="M6" s="9" t="s">
        <v>28</v>
      </c>
      <c r="N6" s="9">
        <v>2</v>
      </c>
      <c r="O6" s="9">
        <v>0</v>
      </c>
      <c r="P6" s="9">
        <v>1</v>
      </c>
      <c r="Q6" s="9">
        <v>2</v>
      </c>
      <c r="R6" s="14">
        <f t="shared" ref="R6:R27" si="0">100-(N6+O6+P6+Q6)</f>
        <v>95</v>
      </c>
      <c r="S6" s="9"/>
      <c r="T6" s="7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6"/>
    </row>
    <row r="7" ht="54" customHeight="1" spans="1:46">
      <c r="A7" s="7"/>
      <c r="B7" s="10"/>
      <c r="C7" s="9" t="s">
        <v>40</v>
      </c>
      <c r="D7" s="9" t="s">
        <v>24</v>
      </c>
      <c r="E7" s="9" t="str">
        <f>_xlfn.DISPIMG("ID_23097748E9EA4D62977EC827BAB9BBA0",1)</f>
        <v>=DISPIMG("ID_23097748E9EA4D62977EC827BAB9BBA0",1)</v>
      </c>
      <c r="F7" s="9" t="s">
        <v>29</v>
      </c>
      <c r="G7" s="9" t="s">
        <v>41</v>
      </c>
      <c r="H7" s="9" t="s">
        <v>42</v>
      </c>
      <c r="I7" s="9" t="s">
        <v>28</v>
      </c>
      <c r="J7" s="9" t="s">
        <v>28</v>
      </c>
      <c r="K7" s="9" t="s">
        <v>28</v>
      </c>
      <c r="L7" s="9" t="s">
        <v>28</v>
      </c>
      <c r="M7" s="9" t="s">
        <v>28</v>
      </c>
      <c r="N7" s="9">
        <v>2</v>
      </c>
      <c r="O7" s="9">
        <v>0</v>
      </c>
      <c r="P7" s="9">
        <v>0</v>
      </c>
      <c r="Q7" s="9">
        <v>1</v>
      </c>
      <c r="R7" s="14">
        <f t="shared" si="0"/>
        <v>97</v>
      </c>
      <c r="S7" s="9"/>
      <c r="T7" s="7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6"/>
    </row>
    <row r="8" ht="54" customHeight="1" spans="1:46">
      <c r="A8" s="7"/>
      <c r="B8" s="10"/>
      <c r="C8" s="9" t="s">
        <v>43</v>
      </c>
      <c r="D8" s="9" t="s">
        <v>24</v>
      </c>
      <c r="E8" s="9" t="str">
        <f>_xlfn.DISPIMG("ID_198F90DC0DCA4925884901663C1D99F1",1)</f>
        <v>=DISPIMG("ID_198F90DC0DCA4925884901663C1D99F1",1)</v>
      </c>
      <c r="F8" s="9" t="s">
        <v>37</v>
      </c>
      <c r="G8" s="9" t="s">
        <v>44</v>
      </c>
      <c r="H8" s="9" t="s">
        <v>45</v>
      </c>
      <c r="I8" s="9" t="s">
        <v>28</v>
      </c>
      <c r="J8" s="9" t="s">
        <v>28</v>
      </c>
      <c r="K8" s="9" t="s">
        <v>28</v>
      </c>
      <c r="L8" s="9" t="s">
        <v>28</v>
      </c>
      <c r="M8" s="9" t="s">
        <v>28</v>
      </c>
      <c r="N8" s="9">
        <v>3</v>
      </c>
      <c r="O8" s="9">
        <v>0</v>
      </c>
      <c r="P8" s="9">
        <v>2</v>
      </c>
      <c r="Q8" s="9">
        <v>1</v>
      </c>
      <c r="R8" s="14">
        <f t="shared" si="0"/>
        <v>94</v>
      </c>
      <c r="S8" s="9"/>
      <c r="T8" s="7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6"/>
    </row>
    <row r="9" ht="54" customHeight="1" spans="1:46">
      <c r="A9" s="7"/>
      <c r="B9" s="10"/>
      <c r="C9" s="9" t="s">
        <v>46</v>
      </c>
      <c r="D9" s="9" t="s">
        <v>24</v>
      </c>
      <c r="E9" s="9" t="str">
        <f>_xlfn.DISPIMG("ID_FAB2249B3452482E840B1992A6505D51",1)</f>
        <v>=DISPIMG("ID_FAB2249B3452482E840B1992A6505D51",1)</v>
      </c>
      <c r="F9" s="9" t="s">
        <v>37</v>
      </c>
      <c r="G9" s="9" t="s">
        <v>47</v>
      </c>
      <c r="H9" s="9" t="s">
        <v>48</v>
      </c>
      <c r="I9" s="9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9">
        <v>3</v>
      </c>
      <c r="O9" s="9">
        <v>0</v>
      </c>
      <c r="P9" s="9">
        <v>2</v>
      </c>
      <c r="Q9" s="9">
        <v>3</v>
      </c>
      <c r="R9" s="14">
        <f t="shared" si="0"/>
        <v>92</v>
      </c>
      <c r="S9" s="9"/>
      <c r="T9" s="7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6"/>
    </row>
    <row r="10" ht="54" customHeight="1" spans="1:46">
      <c r="A10" s="7"/>
      <c r="B10" s="10"/>
      <c r="C10" s="9" t="s">
        <v>46</v>
      </c>
      <c r="D10" s="9" t="s">
        <v>24</v>
      </c>
      <c r="E10" s="9" t="str">
        <f>_xlfn.DISPIMG("ID_D79F6480700E4ACC8DF2733F1241FB4B",1)</f>
        <v>=DISPIMG("ID_D79F6480700E4ACC8DF2733F1241FB4B",1)</v>
      </c>
      <c r="F10" s="9" t="s">
        <v>29</v>
      </c>
      <c r="G10" s="9" t="s">
        <v>49</v>
      </c>
      <c r="H10" s="9" t="s">
        <v>50</v>
      </c>
      <c r="I10" s="9" t="s">
        <v>28</v>
      </c>
      <c r="J10" s="9" t="s">
        <v>28</v>
      </c>
      <c r="K10" s="9" t="s">
        <v>28</v>
      </c>
      <c r="L10" s="9" t="s">
        <v>28</v>
      </c>
      <c r="M10" s="9" t="s">
        <v>28</v>
      </c>
      <c r="N10" s="9">
        <v>3</v>
      </c>
      <c r="O10" s="9">
        <v>0</v>
      </c>
      <c r="P10" s="9">
        <v>1</v>
      </c>
      <c r="Q10" s="9">
        <v>3</v>
      </c>
      <c r="R10" s="14">
        <f t="shared" si="0"/>
        <v>93</v>
      </c>
      <c r="S10" s="9"/>
      <c r="T10" s="7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6"/>
    </row>
    <row r="11" ht="54" customHeight="1" spans="1:46">
      <c r="A11" s="7"/>
      <c r="B11" s="10"/>
      <c r="C11" s="9" t="s">
        <v>51</v>
      </c>
      <c r="D11" s="9" t="s">
        <v>24</v>
      </c>
      <c r="E11" s="9" t="str">
        <f>_xlfn.DISPIMG("ID_2FCA3FB39074462786A1CC706DD9BD4B",1)</f>
        <v>=DISPIMG("ID_2FCA3FB39074462786A1CC706DD9BD4B",1)</v>
      </c>
      <c r="F11" s="9" t="s">
        <v>37</v>
      </c>
      <c r="G11" s="9" t="s">
        <v>52</v>
      </c>
      <c r="H11" s="9" t="s">
        <v>53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>
        <v>3</v>
      </c>
      <c r="O11" s="9">
        <v>1</v>
      </c>
      <c r="P11" s="9">
        <v>1</v>
      </c>
      <c r="Q11" s="9">
        <v>2</v>
      </c>
      <c r="R11" s="14">
        <f t="shared" si="0"/>
        <v>93</v>
      </c>
      <c r="S11" s="9"/>
      <c r="T11" s="7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6"/>
    </row>
    <row r="12" ht="54" customHeight="1" spans="1:46">
      <c r="A12" s="7"/>
      <c r="B12" s="10"/>
      <c r="C12" s="9" t="s">
        <v>54</v>
      </c>
      <c r="D12" s="9" t="s">
        <v>24</v>
      </c>
      <c r="E12" s="9" t="str">
        <f>_xlfn.DISPIMG("ID_19C6E50CA6414B2DA6C500D456D7BA77",1)</f>
        <v>=DISPIMG("ID_19C6E50CA6414B2DA6C500D456D7BA77",1)</v>
      </c>
      <c r="F12" s="9" t="s">
        <v>29</v>
      </c>
      <c r="G12" s="9" t="s">
        <v>55</v>
      </c>
      <c r="H12" s="9" t="s">
        <v>56</v>
      </c>
      <c r="I12" s="9" t="s">
        <v>28</v>
      </c>
      <c r="J12" s="9" t="s">
        <v>28</v>
      </c>
      <c r="K12" s="9" t="s">
        <v>28</v>
      </c>
      <c r="L12" s="9" t="s">
        <v>28</v>
      </c>
      <c r="M12" s="9" t="s">
        <v>28</v>
      </c>
      <c r="N12" s="9">
        <v>2</v>
      </c>
      <c r="O12" s="9">
        <v>0</v>
      </c>
      <c r="P12" s="9">
        <v>1</v>
      </c>
      <c r="Q12" s="9">
        <v>1</v>
      </c>
      <c r="R12" s="14">
        <f t="shared" si="0"/>
        <v>96</v>
      </c>
      <c r="S12" s="9"/>
      <c r="T12" s="7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6"/>
    </row>
    <row r="13" ht="53" customHeight="1" spans="1:46">
      <c r="A13" s="7" t="s">
        <v>57</v>
      </c>
      <c r="B13" s="11" t="s">
        <v>58</v>
      </c>
      <c r="C13" s="9" t="s">
        <v>59</v>
      </c>
      <c r="D13" s="9" t="s">
        <v>60</v>
      </c>
      <c r="E13" s="9" t="str">
        <f>_xlfn.DISPIMG("ID_BCF5317A80F04B44AF498BA075A4A726",1)</f>
        <v>=DISPIMG("ID_BCF5317A80F04B44AF498BA075A4A726",1)</v>
      </c>
      <c r="F13" s="9" t="s">
        <v>61</v>
      </c>
      <c r="G13" s="9" t="s">
        <v>62</v>
      </c>
      <c r="H13" s="9" t="s">
        <v>63</v>
      </c>
      <c r="I13" s="9" t="s">
        <v>64</v>
      </c>
      <c r="J13" s="9" t="s">
        <v>65</v>
      </c>
      <c r="K13" s="9">
        <v>23</v>
      </c>
      <c r="L13" s="9">
        <v>0</v>
      </c>
      <c r="M13" s="9">
        <v>0</v>
      </c>
      <c r="N13" s="9">
        <v>2</v>
      </c>
      <c r="O13" s="9">
        <v>0</v>
      </c>
      <c r="P13" s="9">
        <v>0</v>
      </c>
      <c r="Q13" s="9">
        <v>2</v>
      </c>
      <c r="R13" s="14">
        <f t="shared" si="0"/>
        <v>96</v>
      </c>
      <c r="S13" s="15"/>
      <c r="T13" s="7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6"/>
    </row>
    <row r="14" ht="53" customHeight="1" spans="1:46">
      <c r="A14" s="7"/>
      <c r="B14" s="11"/>
      <c r="C14" s="9" t="s">
        <v>66</v>
      </c>
      <c r="D14" s="9" t="s">
        <v>60</v>
      </c>
      <c r="E14" s="9" t="str">
        <f>_xlfn.DISPIMG("ID_C93E46E94F584A3C8EE808B29CFD9C1F",1)</f>
        <v>=DISPIMG("ID_C93E46E94F584A3C8EE808B29CFD9C1F",1)</v>
      </c>
      <c r="F14" s="9" t="s">
        <v>61</v>
      </c>
      <c r="G14" s="9" t="s">
        <v>67</v>
      </c>
      <c r="H14" s="9" t="s">
        <v>68</v>
      </c>
      <c r="I14" s="9" t="s">
        <v>69</v>
      </c>
      <c r="J14" s="9" t="s">
        <v>70</v>
      </c>
      <c r="K14" s="9">
        <v>58</v>
      </c>
      <c r="L14" s="9">
        <v>0</v>
      </c>
      <c r="M14" s="9">
        <v>0</v>
      </c>
      <c r="N14" s="9">
        <v>2</v>
      </c>
      <c r="O14" s="9">
        <v>0</v>
      </c>
      <c r="P14" s="9">
        <v>0</v>
      </c>
      <c r="Q14" s="9">
        <v>2</v>
      </c>
      <c r="R14" s="14">
        <f t="shared" si="0"/>
        <v>96</v>
      </c>
      <c r="S14" s="15"/>
      <c r="T14" s="7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6"/>
    </row>
    <row r="15" ht="53" customHeight="1" spans="1:46">
      <c r="A15" s="7"/>
      <c r="B15" s="11"/>
      <c r="C15" s="9" t="s">
        <v>71</v>
      </c>
      <c r="D15" s="9" t="s">
        <v>60</v>
      </c>
      <c r="E15" s="9" t="str">
        <f>_xlfn.DISPIMG("ID_8E551CE18AE84CDE873DB885113889BB",1)</f>
        <v>=DISPIMG("ID_8E551CE18AE84CDE873DB885113889BB",1)</v>
      </c>
      <c r="F15" s="9" t="s">
        <v>72</v>
      </c>
      <c r="G15" s="9" t="s">
        <v>73</v>
      </c>
      <c r="H15" s="9" t="s">
        <v>74</v>
      </c>
      <c r="I15" s="9" t="s">
        <v>75</v>
      </c>
      <c r="J15" s="9" t="s">
        <v>76</v>
      </c>
      <c r="K15" s="9">
        <v>44</v>
      </c>
      <c r="L15" s="9">
        <v>0</v>
      </c>
      <c r="M15" s="9">
        <v>0</v>
      </c>
      <c r="N15" s="9">
        <v>2</v>
      </c>
      <c r="O15" s="9">
        <v>0</v>
      </c>
      <c r="P15" s="9">
        <v>0</v>
      </c>
      <c r="Q15" s="9">
        <v>4</v>
      </c>
      <c r="R15" s="14">
        <f t="shared" si="0"/>
        <v>94</v>
      </c>
      <c r="S15" s="15"/>
      <c r="T15" s="7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6"/>
    </row>
    <row r="16" ht="53" customHeight="1" spans="1:46">
      <c r="A16" s="7"/>
      <c r="B16" s="11"/>
      <c r="C16" s="9" t="s">
        <v>77</v>
      </c>
      <c r="D16" s="9" t="s">
        <v>60</v>
      </c>
      <c r="E16" s="9" t="str">
        <f>_xlfn.DISPIMG("ID_BC6F6560AF544DB7B813C6B4D4D31E3A",1)</f>
        <v>=DISPIMG("ID_BC6F6560AF544DB7B813C6B4D4D31E3A",1)</v>
      </c>
      <c r="F16" s="9" t="s">
        <v>29</v>
      </c>
      <c r="G16" s="9" t="s">
        <v>78</v>
      </c>
      <c r="H16" s="9" t="s">
        <v>79</v>
      </c>
      <c r="I16" s="9" t="s">
        <v>80</v>
      </c>
      <c r="J16" s="9" t="s">
        <v>81</v>
      </c>
      <c r="K16" s="9">
        <v>27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14">
        <f t="shared" si="0"/>
        <v>99</v>
      </c>
      <c r="S16" s="15"/>
      <c r="T16" s="7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6"/>
    </row>
    <row r="17" ht="53" customHeight="1" spans="1:46">
      <c r="A17" s="7"/>
      <c r="B17" s="11"/>
      <c r="C17" s="9" t="s">
        <v>82</v>
      </c>
      <c r="D17" s="9" t="s">
        <v>60</v>
      </c>
      <c r="E17" s="9" t="str">
        <f>_xlfn.DISPIMG("ID_03886EFB2714467AB0B8F1FA984E203D",1)</f>
        <v>=DISPIMG("ID_03886EFB2714467AB0B8F1FA984E203D",1)</v>
      </c>
      <c r="F17" s="9" t="s">
        <v>29</v>
      </c>
      <c r="G17" s="9" t="s">
        <v>83</v>
      </c>
      <c r="H17" s="9" t="s">
        <v>84</v>
      </c>
      <c r="I17" s="9" t="s">
        <v>85</v>
      </c>
      <c r="J17" s="9" t="s">
        <v>81</v>
      </c>
      <c r="K17" s="9">
        <v>58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4</v>
      </c>
      <c r="R17" s="14">
        <f t="shared" si="0"/>
        <v>96</v>
      </c>
      <c r="S17" s="15"/>
      <c r="T17" s="7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6"/>
    </row>
    <row r="18" ht="53" customHeight="1" spans="1:46">
      <c r="A18" s="7"/>
      <c r="B18" s="11"/>
      <c r="C18" s="9" t="s">
        <v>86</v>
      </c>
      <c r="D18" s="9" t="s">
        <v>60</v>
      </c>
      <c r="E18" s="9" t="str">
        <f>_xlfn.DISPIMG("ID_E6B9F56BD3E749F380225A2026D1BE4F",1)</f>
        <v>=DISPIMG("ID_E6B9F56BD3E749F380225A2026D1BE4F",1)</v>
      </c>
      <c r="F18" s="9" t="s">
        <v>72</v>
      </c>
      <c r="G18" s="9" t="s">
        <v>87</v>
      </c>
      <c r="H18" s="9" t="s">
        <v>88</v>
      </c>
      <c r="I18" s="9" t="s">
        <v>89</v>
      </c>
      <c r="J18" s="9" t="s">
        <v>90</v>
      </c>
      <c r="K18" s="9">
        <v>17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3</v>
      </c>
      <c r="R18" s="14">
        <f t="shared" si="0"/>
        <v>97</v>
      </c>
      <c r="S18" s="15"/>
      <c r="T18" s="7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6"/>
    </row>
    <row r="19" ht="53" customHeight="1" spans="1:46">
      <c r="A19" s="7" t="s">
        <v>91</v>
      </c>
      <c r="B19" s="11" t="s">
        <v>92</v>
      </c>
      <c r="C19" s="9" t="s">
        <v>93</v>
      </c>
      <c r="D19" s="9" t="s">
        <v>94</v>
      </c>
      <c r="E19" s="9" t="str">
        <f>_xlfn.DISPIMG("ID_A1669ADD189F44248E9127179C40C582",1)</f>
        <v>=DISPIMG("ID_A1669ADD189F44248E9127179C40C582",1)</v>
      </c>
      <c r="F19" s="9" t="s">
        <v>95</v>
      </c>
      <c r="G19" s="9" t="s">
        <v>96</v>
      </c>
      <c r="H19" s="9" t="s">
        <v>97</v>
      </c>
      <c r="I19" s="9" t="s">
        <v>28</v>
      </c>
      <c r="J19" s="9" t="s">
        <v>28</v>
      </c>
      <c r="K19" s="9" t="s">
        <v>28</v>
      </c>
      <c r="L19" s="9" t="s">
        <v>28</v>
      </c>
      <c r="M19" s="9" t="s">
        <v>28</v>
      </c>
      <c r="N19" s="9" t="s">
        <v>98</v>
      </c>
      <c r="O19" s="9">
        <v>0</v>
      </c>
      <c r="P19" s="9">
        <v>0</v>
      </c>
      <c r="Q19" s="9">
        <v>0</v>
      </c>
      <c r="R19" s="14">
        <f t="shared" si="0"/>
        <v>98</v>
      </c>
      <c r="S19" s="15"/>
      <c r="T19" s="7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6"/>
    </row>
    <row r="20" ht="53" customHeight="1" spans="1:46">
      <c r="A20" s="7"/>
      <c r="B20" s="11"/>
      <c r="C20" s="9" t="s">
        <v>99</v>
      </c>
      <c r="D20" s="9" t="s">
        <v>94</v>
      </c>
      <c r="E20" s="9" t="str">
        <f>_xlfn.DISPIMG("ID_641789D73737435EA45BCC9E9C073C48",1)</f>
        <v>=DISPIMG("ID_641789D73737435EA45BCC9E9C073C48",1)</v>
      </c>
      <c r="F20" s="9" t="s">
        <v>25</v>
      </c>
      <c r="G20" s="9" t="s">
        <v>100</v>
      </c>
      <c r="H20" s="9" t="s">
        <v>101</v>
      </c>
      <c r="I20" s="9" t="s">
        <v>28</v>
      </c>
      <c r="J20" s="9" t="s">
        <v>28</v>
      </c>
      <c r="K20" s="9" t="s">
        <v>28</v>
      </c>
      <c r="L20" s="9" t="s">
        <v>28</v>
      </c>
      <c r="M20" s="9" t="s">
        <v>28</v>
      </c>
      <c r="N20" s="9" t="s">
        <v>102</v>
      </c>
      <c r="O20" s="9">
        <v>0</v>
      </c>
      <c r="P20" s="9">
        <v>0</v>
      </c>
      <c r="Q20" s="9" t="s">
        <v>98</v>
      </c>
      <c r="R20" s="14">
        <f t="shared" si="0"/>
        <v>97</v>
      </c>
      <c r="S20" s="15"/>
      <c r="T20" s="7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6"/>
    </row>
    <row r="21" ht="53" customHeight="1" spans="1:46">
      <c r="A21" s="7"/>
      <c r="B21" s="11"/>
      <c r="C21" s="9" t="s">
        <v>103</v>
      </c>
      <c r="D21" s="9" t="s">
        <v>94</v>
      </c>
      <c r="E21" s="9" t="str">
        <f>_xlfn.DISPIMG("ID_4CA8B7E6AE0742849755B625A3FD9107",1)</f>
        <v>=DISPIMG("ID_4CA8B7E6AE0742849755B625A3FD9107",1)</v>
      </c>
      <c r="F21" s="9" t="s">
        <v>37</v>
      </c>
      <c r="G21" s="9" t="s">
        <v>38</v>
      </c>
      <c r="H21" s="9" t="s">
        <v>104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9" t="s">
        <v>98</v>
      </c>
      <c r="O21" s="9">
        <v>0</v>
      </c>
      <c r="P21" s="9">
        <v>0</v>
      </c>
      <c r="Q21" s="9" t="s">
        <v>98</v>
      </c>
      <c r="R21" s="14">
        <f t="shared" si="0"/>
        <v>96</v>
      </c>
      <c r="S21" s="15"/>
      <c r="T21" s="7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6"/>
    </row>
    <row r="22" ht="53" customHeight="1" spans="1:46">
      <c r="A22" s="7"/>
      <c r="B22" s="11"/>
      <c r="C22" s="9" t="s">
        <v>105</v>
      </c>
      <c r="D22" s="9" t="s">
        <v>94</v>
      </c>
      <c r="E22" s="9" t="str">
        <f>_xlfn.DISPIMG("ID_F9D8C0A914294FD1AEFCB6DED9FE4859",1)</f>
        <v>=DISPIMG("ID_F9D8C0A914294FD1AEFCB6DED9FE4859",1)</v>
      </c>
      <c r="F22" s="9" t="s">
        <v>72</v>
      </c>
      <c r="G22" s="9" t="s">
        <v>106</v>
      </c>
      <c r="H22" s="9" t="s">
        <v>107</v>
      </c>
      <c r="I22" s="9" t="s">
        <v>28</v>
      </c>
      <c r="J22" s="9" t="s">
        <v>28</v>
      </c>
      <c r="K22" s="9" t="s">
        <v>28</v>
      </c>
      <c r="L22" s="9" t="s">
        <v>28</v>
      </c>
      <c r="M22" s="9" t="s">
        <v>28</v>
      </c>
      <c r="N22" s="9" t="s">
        <v>102</v>
      </c>
      <c r="O22" s="9">
        <v>0</v>
      </c>
      <c r="P22" s="9">
        <v>0</v>
      </c>
      <c r="Q22" s="9" t="s">
        <v>102</v>
      </c>
      <c r="R22" s="14">
        <f t="shared" si="0"/>
        <v>98</v>
      </c>
      <c r="S22" s="15"/>
      <c r="T22" s="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6"/>
    </row>
    <row r="23" ht="53" customHeight="1" spans="1:46">
      <c r="A23" s="7"/>
      <c r="B23" s="11"/>
      <c r="C23" s="9" t="s">
        <v>108</v>
      </c>
      <c r="D23" s="9" t="s">
        <v>94</v>
      </c>
      <c r="E23" s="9" t="str">
        <f>_xlfn.DISPIMG("ID_AD2BEE61428E46AF8AC890F903A33CD0",1)</f>
        <v>=DISPIMG("ID_AD2BEE61428E46AF8AC890F903A33CD0",1)</v>
      </c>
      <c r="F23" s="9" t="s">
        <v>72</v>
      </c>
      <c r="G23" s="9" t="s">
        <v>109</v>
      </c>
      <c r="H23" s="9" t="s">
        <v>107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9" t="s">
        <v>98</v>
      </c>
      <c r="O23" s="9">
        <v>0</v>
      </c>
      <c r="P23" s="9">
        <v>0</v>
      </c>
      <c r="Q23" s="9" t="s">
        <v>102</v>
      </c>
      <c r="R23" s="14">
        <f t="shared" si="0"/>
        <v>97</v>
      </c>
      <c r="S23" s="15"/>
      <c r="T23" s="7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6"/>
    </row>
    <row r="24" ht="53" customHeight="1" spans="1:46">
      <c r="A24" s="7"/>
      <c r="B24" s="11"/>
      <c r="C24" s="9" t="s">
        <v>110</v>
      </c>
      <c r="D24" s="9" t="s">
        <v>94</v>
      </c>
      <c r="E24" s="9" t="str">
        <f>_xlfn.DISPIMG("ID_BF29C0BFB278463994FEBC3D95DC065C",1)</f>
        <v>=DISPIMG("ID_BF29C0BFB278463994FEBC3D95DC065C",1)</v>
      </c>
      <c r="F24" s="9" t="s">
        <v>37</v>
      </c>
      <c r="G24" s="9" t="s">
        <v>111</v>
      </c>
      <c r="H24" s="9" t="s">
        <v>112</v>
      </c>
      <c r="I24" s="9" t="s">
        <v>28</v>
      </c>
      <c r="J24" s="9" t="s">
        <v>28</v>
      </c>
      <c r="K24" s="9" t="s">
        <v>28</v>
      </c>
      <c r="L24" s="9" t="s">
        <v>28</v>
      </c>
      <c r="M24" s="9" t="s">
        <v>28</v>
      </c>
      <c r="N24" s="9" t="s">
        <v>98</v>
      </c>
      <c r="O24" s="9">
        <v>0</v>
      </c>
      <c r="P24" s="9">
        <v>0</v>
      </c>
      <c r="Q24" s="9" t="s">
        <v>102</v>
      </c>
      <c r="R24" s="14">
        <f t="shared" si="0"/>
        <v>97</v>
      </c>
      <c r="S24" s="15"/>
      <c r="T24" s="7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6"/>
    </row>
    <row r="25" ht="53" customHeight="1" spans="1:46">
      <c r="A25" s="7"/>
      <c r="B25" s="11"/>
      <c r="C25" s="9" t="s">
        <v>113</v>
      </c>
      <c r="D25" s="9" t="s">
        <v>94</v>
      </c>
      <c r="E25" s="9" t="str">
        <f>_xlfn.DISPIMG("ID_94679C5817574CDFB8D58469D0530059",1)</f>
        <v>=DISPIMG("ID_94679C5817574CDFB8D58469D0530059",1)</v>
      </c>
      <c r="F25" s="9" t="s">
        <v>33</v>
      </c>
      <c r="G25" s="9" t="s">
        <v>114</v>
      </c>
      <c r="H25" s="9" t="s">
        <v>115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9" t="s">
        <v>116</v>
      </c>
      <c r="O25" s="9">
        <v>0</v>
      </c>
      <c r="P25" s="9">
        <v>0</v>
      </c>
      <c r="Q25" s="9" t="s">
        <v>98</v>
      </c>
      <c r="R25" s="14">
        <f t="shared" si="0"/>
        <v>95</v>
      </c>
      <c r="S25" s="15"/>
      <c r="T25" s="7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6"/>
    </row>
    <row r="26" ht="53" customHeight="1" spans="1:46">
      <c r="A26" s="7"/>
      <c r="B26" s="11"/>
      <c r="C26" s="9" t="s">
        <v>23</v>
      </c>
      <c r="D26" s="9" t="s">
        <v>94</v>
      </c>
      <c r="E26" s="9" t="str">
        <f>_xlfn.DISPIMG("ID_D9D39C40F58B4E679B941E66FAB6930F",1)</f>
        <v>=DISPIMG("ID_D9D39C40F58B4E679B941E66FAB6930F",1)</v>
      </c>
      <c r="F26" s="9" t="s">
        <v>25</v>
      </c>
      <c r="G26" s="9" t="s">
        <v>26</v>
      </c>
      <c r="H26" s="9" t="s">
        <v>27</v>
      </c>
      <c r="I26" s="9" t="s">
        <v>28</v>
      </c>
      <c r="J26" s="9" t="s">
        <v>28</v>
      </c>
      <c r="K26" s="9" t="s">
        <v>28</v>
      </c>
      <c r="L26" s="9" t="s">
        <v>28</v>
      </c>
      <c r="M26" s="9" t="s">
        <v>28</v>
      </c>
      <c r="N26" s="9" t="s">
        <v>98</v>
      </c>
      <c r="O26" s="9">
        <v>0</v>
      </c>
      <c r="P26" s="9">
        <v>0</v>
      </c>
      <c r="Q26" s="9" t="s">
        <v>117</v>
      </c>
      <c r="R26" s="14">
        <f t="shared" si="0"/>
        <v>94</v>
      </c>
      <c r="S26" s="15"/>
      <c r="T26" s="7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6"/>
    </row>
    <row r="27" ht="53" customHeight="1" spans="1:46">
      <c r="A27" s="7"/>
      <c r="B27" s="11"/>
      <c r="C27" s="9" t="s">
        <v>118</v>
      </c>
      <c r="D27" s="9" t="s">
        <v>94</v>
      </c>
      <c r="E27" s="9" t="str">
        <f>_xlfn.DISPIMG("ID_0D02F067093D4BA79584C7AB6658DBDE",1)</f>
        <v>=DISPIMG("ID_0D02F067093D4BA79584C7AB6658DBDE",1)</v>
      </c>
      <c r="F27" s="9" t="s">
        <v>119</v>
      </c>
      <c r="G27" s="9" t="s">
        <v>120</v>
      </c>
      <c r="H27" s="9" t="s">
        <v>121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9" t="s">
        <v>102</v>
      </c>
      <c r="O27" s="9">
        <v>0</v>
      </c>
      <c r="P27" s="9">
        <v>0</v>
      </c>
      <c r="Q27" s="9" t="s">
        <v>102</v>
      </c>
      <c r="R27" s="14">
        <f t="shared" si="0"/>
        <v>98</v>
      </c>
      <c r="S27" s="15"/>
      <c r="T27" s="7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6"/>
    </row>
    <row r="28" ht="53" customHeight="1" spans="1:46">
      <c r="A28" s="7"/>
      <c r="B28" s="11"/>
      <c r="C28" s="9" t="s">
        <v>122</v>
      </c>
      <c r="D28" s="9" t="s">
        <v>94</v>
      </c>
      <c r="E28" s="9" t="str">
        <f>_xlfn.DISPIMG("ID_D7E1931760F947FBA80325ABE4B7E899",1)</f>
        <v>=DISPIMG("ID_D7E1931760F947FBA80325ABE4B7E899",1)</v>
      </c>
      <c r="F28" s="9" t="s">
        <v>37</v>
      </c>
      <c r="G28" s="9" t="s">
        <v>123</v>
      </c>
      <c r="H28" s="9" t="s">
        <v>124</v>
      </c>
      <c r="I28" s="9" t="s">
        <v>28</v>
      </c>
      <c r="J28" s="9" t="s">
        <v>28</v>
      </c>
      <c r="K28" s="9" t="s">
        <v>28</v>
      </c>
      <c r="L28" s="9" t="s">
        <v>28</v>
      </c>
      <c r="M28" s="9" t="s">
        <v>28</v>
      </c>
      <c r="N28" s="9" t="s">
        <v>98</v>
      </c>
      <c r="O28" s="9">
        <v>0</v>
      </c>
      <c r="P28" s="9">
        <v>0</v>
      </c>
      <c r="Q28" s="9" t="s">
        <v>117</v>
      </c>
      <c r="R28" s="14">
        <f t="shared" ref="R28:R44" si="1">100-(N28+O28+P28+Q28)</f>
        <v>94</v>
      </c>
      <c r="S28" s="15"/>
      <c r="T28" s="7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6"/>
    </row>
    <row r="29" ht="57" customHeight="1" spans="1:55">
      <c r="A29" s="7" t="s">
        <v>125</v>
      </c>
      <c r="B29" s="11" t="s">
        <v>126</v>
      </c>
      <c r="C29" s="9" t="s">
        <v>127</v>
      </c>
      <c r="D29" s="9" t="s">
        <v>128</v>
      </c>
      <c r="E29" s="9" t="str">
        <f>_xlfn.DISPIMG("ID_B7F523CCEA9044388743A3CF2F953F5E",1)</f>
        <v>=DISPIMG("ID_B7F523CCEA9044388743A3CF2F953F5E",1)</v>
      </c>
      <c r="F29" s="9" t="s">
        <v>129</v>
      </c>
      <c r="G29" s="9" t="s">
        <v>130</v>
      </c>
      <c r="H29" s="9" t="s">
        <v>131</v>
      </c>
      <c r="I29" s="9" t="s">
        <v>132</v>
      </c>
      <c r="J29" s="9" t="s">
        <v>133</v>
      </c>
      <c r="K29" s="9">
        <v>28</v>
      </c>
      <c r="L29" s="9">
        <v>0</v>
      </c>
      <c r="M29" s="9">
        <v>0</v>
      </c>
      <c r="N29" s="9">
        <v>1</v>
      </c>
      <c r="O29" s="9">
        <v>2</v>
      </c>
      <c r="P29" s="9">
        <v>0</v>
      </c>
      <c r="Q29" s="9">
        <v>3</v>
      </c>
      <c r="R29" s="14">
        <f t="shared" si="1"/>
        <v>94</v>
      </c>
      <c r="S29" s="15"/>
      <c r="T29" s="7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6"/>
    </row>
    <row r="30" ht="57" customHeight="1" spans="1:55">
      <c r="A30" s="7"/>
      <c r="B30" s="11"/>
      <c r="C30" s="9" t="s">
        <v>134</v>
      </c>
      <c r="D30" s="9" t="s">
        <v>128</v>
      </c>
      <c r="E30" s="9" t="str">
        <f>_xlfn.DISPIMG("ID_658A82FA244A4C67B98FC9148804AC54",1)</f>
        <v>=DISPIMG("ID_658A82FA244A4C67B98FC9148804AC54",1)</v>
      </c>
      <c r="F30" s="9" t="s">
        <v>129</v>
      </c>
      <c r="G30" s="9" t="s">
        <v>135</v>
      </c>
      <c r="H30" s="9" t="s">
        <v>136</v>
      </c>
      <c r="I30" s="9" t="s">
        <v>137</v>
      </c>
      <c r="J30" s="9" t="s">
        <v>138</v>
      </c>
      <c r="K30" s="9">
        <v>32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2</v>
      </c>
      <c r="R30" s="14">
        <f t="shared" si="1"/>
        <v>97</v>
      </c>
      <c r="S30" s="15"/>
      <c r="T30" s="7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6"/>
    </row>
    <row r="31" ht="57" customHeight="1" spans="1:55">
      <c r="A31" s="7"/>
      <c r="B31" s="11"/>
      <c r="C31" s="9" t="s">
        <v>139</v>
      </c>
      <c r="D31" s="9" t="s">
        <v>128</v>
      </c>
      <c r="E31" s="9" t="str">
        <f>_xlfn.DISPIMG("ID_BFE203DC039E4294A50C19EF1EA551DB",1)</f>
        <v>=DISPIMG("ID_BFE203DC039E4294A50C19EF1EA551DB",1)</v>
      </c>
      <c r="F31" s="9" t="s">
        <v>129</v>
      </c>
      <c r="G31" s="9" t="s">
        <v>140</v>
      </c>
      <c r="H31" s="9" t="s">
        <v>141</v>
      </c>
      <c r="I31" s="9" t="s">
        <v>142</v>
      </c>
      <c r="J31" s="9" t="s">
        <v>133</v>
      </c>
      <c r="K31" s="9">
        <v>47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3</v>
      </c>
      <c r="R31" s="14">
        <f t="shared" si="1"/>
        <v>96</v>
      </c>
      <c r="S31" s="15"/>
      <c r="T31" s="7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6"/>
    </row>
    <row r="32" ht="57" customHeight="1" spans="1:55">
      <c r="A32" s="7"/>
      <c r="B32" s="11"/>
      <c r="C32" s="9" t="s">
        <v>32</v>
      </c>
      <c r="D32" s="9" t="s">
        <v>128</v>
      </c>
      <c r="E32" s="9" t="str">
        <f>_xlfn.DISPIMG("ID_2A5E1453FDAF4A70A95BDD1C460EB031",1)</f>
        <v>=DISPIMG("ID_2A5E1453FDAF4A70A95BDD1C460EB031",1)</v>
      </c>
      <c r="F32" s="9" t="s">
        <v>33</v>
      </c>
      <c r="G32" s="9" t="s">
        <v>143</v>
      </c>
      <c r="H32" s="9" t="s">
        <v>144</v>
      </c>
      <c r="I32" s="9" t="s">
        <v>145</v>
      </c>
      <c r="J32" s="9" t="s">
        <v>146</v>
      </c>
      <c r="K32" s="9">
        <v>56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14">
        <f t="shared" si="1"/>
        <v>99</v>
      </c>
      <c r="S32" s="15"/>
      <c r="T32" s="7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6"/>
    </row>
    <row r="33" ht="57" customHeight="1" spans="1:55">
      <c r="A33" s="7"/>
      <c r="B33" s="11"/>
      <c r="C33" s="9" t="s">
        <v>147</v>
      </c>
      <c r="D33" s="9" t="s">
        <v>128</v>
      </c>
      <c r="E33" s="9" t="str">
        <f>_xlfn.DISPIMG("ID_98051C2F16D743DCB5355D13EB3020A3",1)</f>
        <v>=DISPIMG("ID_98051C2F16D743DCB5355D13EB3020A3",1)</v>
      </c>
      <c r="F33" s="9" t="s">
        <v>33</v>
      </c>
      <c r="G33" s="9" t="s">
        <v>148</v>
      </c>
      <c r="H33" s="9" t="s">
        <v>149</v>
      </c>
      <c r="I33" s="9" t="s">
        <v>150</v>
      </c>
      <c r="J33" s="9" t="s">
        <v>146</v>
      </c>
      <c r="K33" s="9">
        <v>65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1</v>
      </c>
      <c r="R33" s="14">
        <f t="shared" si="1"/>
        <v>98</v>
      </c>
      <c r="S33" s="15"/>
      <c r="T33" s="7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6"/>
    </row>
    <row r="34" ht="57" customHeight="1" spans="1:55">
      <c r="A34" s="7"/>
      <c r="B34" s="11"/>
      <c r="C34" s="9" t="s">
        <v>151</v>
      </c>
      <c r="D34" s="9" t="s">
        <v>128</v>
      </c>
      <c r="E34" s="9" t="str">
        <f>_xlfn.DISPIMG("ID_AB7F041760F24DED9752ED390120389A",1)</f>
        <v>=DISPIMG("ID_AB7F041760F24DED9752ED390120389A",1)</v>
      </c>
      <c r="F34" s="9" t="s">
        <v>119</v>
      </c>
      <c r="G34" s="9" t="s">
        <v>152</v>
      </c>
      <c r="H34" s="9" t="s">
        <v>153</v>
      </c>
      <c r="I34" s="9" t="s">
        <v>154</v>
      </c>
      <c r="J34" s="9" t="s">
        <v>155</v>
      </c>
      <c r="K34" s="9">
        <v>51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1</v>
      </c>
      <c r="R34" s="14">
        <f t="shared" si="1"/>
        <v>98</v>
      </c>
      <c r="S34" s="15"/>
      <c r="T34" s="7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6"/>
    </row>
    <row r="35" spans="1:53">
      <c r="A35" s="12"/>
      <c r="B35" s="12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</row>
    <row r="36" spans="1:53">
      <c r="A36" s="12"/>
      <c r="B36" s="12"/>
      <c r="C36" s="12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</row>
    <row r="37" spans="1:53">
      <c r="A37" s="12"/>
      <c r="B37" s="12"/>
      <c r="C37" s="12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</row>
    <row r="38" spans="1:53">
      <c r="A38" s="12"/>
      <c r="B38" s="12"/>
      <c r="C38" s="12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</row>
    <row r="39" spans="1:53">
      <c r="A39" s="12"/>
      <c r="B39" s="12"/>
      <c r="C39" s="12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</row>
    <row r="40" spans="1:53">
      <c r="A40" s="12"/>
      <c r="B40" s="12"/>
      <c r="C40" s="12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>
      <c r="A41" s="12"/>
      <c r="B41" s="12"/>
      <c r="C41" s="1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</row>
    <row r="42" spans="1:53">
      <c r="A42" s="12"/>
      <c r="B42" s="12"/>
      <c r="C42" s="12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</row>
    <row r="43" spans="1:53">
      <c r="A43" s="12"/>
      <c r="B43" s="12"/>
      <c r="C43" s="12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</row>
    <row r="44" spans="1:53">
      <c r="A44" s="12"/>
      <c r="B44" s="12"/>
      <c r="C44" s="12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</row>
    <row r="45" spans="1:53">
      <c r="A45" s="12"/>
      <c r="B45" s="12"/>
      <c r="C45" s="12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</row>
    <row r="46" spans="1:53">
      <c r="A46" s="12"/>
      <c r="B46" s="12"/>
      <c r="C46" s="12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</row>
    <row r="47" spans="1:53">
      <c r="A47" s="12"/>
      <c r="B47" s="12"/>
      <c r="C47" s="12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</row>
    <row r="48" spans="1:53">
      <c r="A48" s="12"/>
      <c r="B48" s="12"/>
      <c r="C48" s="12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</row>
    <row r="49" spans="1:53">
      <c r="A49" s="12"/>
      <c r="B49" s="12"/>
      <c r="C49" s="12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</row>
    <row r="50" spans="1:53">
      <c r="A50" s="12"/>
      <c r="B50" s="12"/>
      <c r="C50" s="12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</row>
    <row r="51" spans="1:53">
      <c r="A51" s="12"/>
      <c r="B51" s="12"/>
      <c r="C51" s="12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</row>
    <row r="52" spans="1:53">
      <c r="A52" s="12"/>
      <c r="B52" s="12"/>
      <c r="C52" s="12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</row>
    <row r="53" spans="1:53">
      <c r="A53" s="12"/>
      <c r="B53" s="12"/>
      <c r="C53" s="12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</row>
    <row r="54" spans="1:53">
      <c r="A54" s="12"/>
      <c r="B54" s="12"/>
      <c r="C54" s="12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</row>
    <row r="55" spans="1:53">
      <c r="A55" s="12"/>
      <c r="B55" s="12"/>
      <c r="C55" s="12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</row>
    <row r="56" spans="1:53">
      <c r="A56" s="12"/>
      <c r="B56" s="12"/>
      <c r="C56" s="12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</row>
    <row r="57" spans="1:53">
      <c r="A57" s="12"/>
      <c r="B57" s="12"/>
      <c r="C57" s="12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</row>
    <row r="58" spans="1:53">
      <c r="A58" s="12"/>
      <c r="B58" s="12"/>
      <c r="C58" s="12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</row>
    <row r="59" spans="1:53">
      <c r="A59" s="12"/>
      <c r="B59" s="12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</row>
    <row r="60" spans="1:53">
      <c r="A60" s="12"/>
      <c r="B60" s="12"/>
      <c r="C60" s="12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</row>
    <row r="61" spans="1:53">
      <c r="A61" s="12"/>
      <c r="B61" s="12"/>
      <c r="C61" s="12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</row>
    <row r="62" spans="1:53">
      <c r="A62" s="12"/>
      <c r="B62" s="12"/>
      <c r="C62" s="12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</row>
    <row r="63" spans="1:53">
      <c r="A63" s="12"/>
      <c r="B63" s="12"/>
      <c r="C63" s="12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</row>
    <row r="64" spans="1:53">
      <c r="A64" s="12"/>
      <c r="B64" s="12"/>
      <c r="C64" s="12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</row>
    <row r="65" spans="1:53">
      <c r="A65" s="12"/>
      <c r="B65" s="12"/>
      <c r="C65" s="12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</row>
    <row r="66" spans="1:53">
      <c r="A66" s="12"/>
      <c r="B66" s="12"/>
      <c r="C66" s="12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</row>
    <row r="67" spans="1:53">
      <c r="A67" s="12"/>
      <c r="B67" s="12"/>
      <c r="C67" s="12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</row>
    <row r="68" spans="1:53">
      <c r="A68" s="12"/>
      <c r="B68" s="12"/>
      <c r="C68" s="12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</row>
    <row r="69" spans="1:53">
      <c r="A69" s="12"/>
      <c r="B69" s="12"/>
      <c r="C69" s="12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</row>
    <row r="70" spans="1:53">
      <c r="A70" s="12"/>
      <c r="B70" s="12"/>
      <c r="C70" s="12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</row>
    <row r="71" spans="1:53">
      <c r="A71" s="12"/>
      <c r="B71" s="12"/>
      <c r="C71" s="12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</row>
    <row r="72" spans="1:53">
      <c r="A72" s="12"/>
      <c r="B72" s="12"/>
      <c r="C72" s="12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</row>
    <row r="73" spans="1:53">
      <c r="A73" s="12"/>
      <c r="B73" s="12"/>
      <c r="C73" s="12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</row>
    <row r="74" spans="1:53">
      <c r="A74" s="12"/>
      <c r="B74" s="12"/>
      <c r="C74" s="12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</row>
    <row r="75" spans="1:53">
      <c r="A75" s="12"/>
      <c r="B75" s="12"/>
      <c r="C75" s="12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</row>
    <row r="76" spans="1:53">
      <c r="A76" s="12"/>
      <c r="B76" s="12"/>
      <c r="C76" s="12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</row>
    <row r="77" spans="1:53">
      <c r="A77" s="12"/>
      <c r="B77" s="12"/>
      <c r="C77" s="12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</row>
    <row r="78" spans="1:53">
      <c r="A78" s="12"/>
      <c r="B78" s="12"/>
      <c r="C78" s="12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</row>
    <row r="79" spans="1:53">
      <c r="A79" s="12"/>
      <c r="B79" s="12"/>
      <c r="C79" s="12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</row>
    <row r="80" spans="1:53">
      <c r="A80" s="12"/>
      <c r="B80" s="12"/>
      <c r="C80" s="12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</row>
    <row r="81" spans="1:53">
      <c r="A81" s="12"/>
      <c r="B81" s="12"/>
      <c r="C81" s="12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</row>
    <row r="82" spans="1:53">
      <c r="A82" s="12"/>
      <c r="B82" s="12"/>
      <c r="C82" s="12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</row>
    <row r="83" spans="1:53">
      <c r="A83" s="12"/>
      <c r="B83" s="12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</row>
    <row r="84" spans="1:53">
      <c r="A84" s="12"/>
      <c r="B84" s="12"/>
      <c r="C84" s="12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</row>
    <row r="85" spans="1:53">
      <c r="A85" s="12"/>
      <c r="B85" s="12"/>
      <c r="C85" s="12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</row>
    <row r="86" spans="1:53">
      <c r="A86" s="12"/>
      <c r="B86" s="12"/>
      <c r="C86" s="12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</row>
    <row r="87" spans="1:53">
      <c r="A87" s="12"/>
      <c r="B87" s="12"/>
      <c r="C87" s="12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</row>
    <row r="88" spans="1:53">
      <c r="A88" s="12"/>
      <c r="B88" s="12"/>
      <c r="C88" s="12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</row>
    <row r="89" spans="1:53">
      <c r="A89" s="12"/>
      <c r="B89" s="12"/>
      <c r="C89" s="12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</row>
    <row r="90" spans="1:53">
      <c r="A90" s="12"/>
      <c r="B90" s="12"/>
      <c r="C90" s="12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</row>
    <row r="91" spans="1:53">
      <c r="A91" s="12"/>
      <c r="B91" s="12"/>
      <c r="C91" s="12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</row>
    <row r="92" spans="1:53">
      <c r="A92" s="12"/>
      <c r="B92" s="12"/>
      <c r="C92" s="12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</row>
    <row r="93" spans="1:53">
      <c r="A93" s="12"/>
      <c r="B93" s="12"/>
      <c r="C93" s="12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</row>
    <row r="94" spans="1:53">
      <c r="A94" s="12"/>
      <c r="B94" s="12"/>
      <c r="C94" s="12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</row>
    <row r="95" spans="1:53">
      <c r="A95" s="12"/>
      <c r="B95" s="12"/>
      <c r="C95" s="12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</row>
    <row r="96" spans="1:53">
      <c r="A96" s="12"/>
      <c r="B96" s="12"/>
      <c r="C96" s="12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</row>
    <row r="97" spans="1:53">
      <c r="A97" s="12"/>
      <c r="B97" s="12"/>
      <c r="C97" s="12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</row>
    <row r="98" spans="1:53">
      <c r="A98" s="12"/>
      <c r="B98" s="12"/>
      <c r="C98" s="12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</row>
    <row r="99" spans="1:53">
      <c r="A99" s="12"/>
      <c r="B99" s="12"/>
      <c r="C99" s="12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</row>
    <row r="100" spans="1:53">
      <c r="A100" s="12"/>
      <c r="B100" s="12"/>
      <c r="C100" s="12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</row>
    <row r="101" spans="1:53">
      <c r="A101" s="12"/>
      <c r="B101" s="12"/>
      <c r="C101" s="12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</row>
    <row r="102" spans="1:53">
      <c r="A102" s="12"/>
      <c r="B102" s="12"/>
      <c r="C102" s="12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</row>
    <row r="103" spans="1:53">
      <c r="A103" s="12"/>
      <c r="B103" s="12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</row>
    <row r="104" spans="1:53">
      <c r="A104" s="12"/>
      <c r="B104" s="12"/>
      <c r="C104" s="12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</row>
    <row r="105" spans="1:53">
      <c r="A105" s="12"/>
      <c r="B105" s="12"/>
      <c r="C105" s="12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</row>
    <row r="106" spans="1:53">
      <c r="A106" s="12"/>
      <c r="B106" s="12"/>
      <c r="C106" s="12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</row>
    <row r="107" spans="1:53">
      <c r="A107" s="12"/>
      <c r="B107" s="12"/>
      <c r="C107" s="12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</row>
    <row r="108" spans="1:53">
      <c r="A108" s="12"/>
      <c r="B108" s="12"/>
      <c r="C108" s="12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</row>
    <row r="109" spans="1:53">
      <c r="A109" s="12"/>
      <c r="B109" s="12"/>
      <c r="C109" s="12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</row>
    <row r="110" spans="1:53">
      <c r="A110" s="12"/>
      <c r="B110" s="12"/>
      <c r="C110" s="12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</row>
    <row r="111" spans="1:53">
      <c r="A111" s="12"/>
      <c r="B111" s="12"/>
      <c r="C111" s="12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</row>
    <row r="112" spans="1:53">
      <c r="A112" s="12"/>
      <c r="B112" s="12"/>
      <c r="C112" s="12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</row>
    <row r="113" spans="1:53">
      <c r="A113" s="12"/>
      <c r="B113" s="12"/>
      <c r="C113" s="12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</row>
    <row r="114" spans="1:53">
      <c r="A114" s="12"/>
      <c r="B114" s="12"/>
      <c r="C114" s="12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</row>
    <row r="115" spans="1:53">
      <c r="A115" s="19"/>
      <c r="B115" s="19"/>
      <c r="C115" s="19"/>
      <c r="D115" s="20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</sheetData>
  <mergeCells count="9">
    <mergeCell ref="A1:T1"/>
    <mergeCell ref="A3:A12"/>
    <mergeCell ref="A13:A18"/>
    <mergeCell ref="A19:A28"/>
    <mergeCell ref="A29:A34"/>
    <mergeCell ref="B3:B12"/>
    <mergeCell ref="B13:B18"/>
    <mergeCell ref="B19:B28"/>
    <mergeCell ref="B29:B34"/>
  </mergeCells>
  <pageMargins left="0.7" right="0.7" top="0.75" bottom="0.75" header="0.3" footer="0.7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禾</cp:lastModifiedBy>
  <cp:revision>0</cp:revision>
  <dcterms:created xsi:type="dcterms:W3CDTF">2025-09-03T02:21:00Z</dcterms:created>
  <dcterms:modified xsi:type="dcterms:W3CDTF">2026-09-25T02:21:43Z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D3D8E6B85FCC4D6BB6DADBC41E6AAABC_13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