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工部工作\学风建设\第5周学风巡查结果\"/>
    </mc:Choice>
  </mc:AlternateContent>
  <bookViews>
    <workbookView windowWidth="21600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8" name="ID_5C46D1BDF11044439FA015F28CC062F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4065" y="7016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F147B074439C4BA6B5DCCB25E80CE70D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14065" y="13874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0" name="ID_F17233A51DD94207BFCC8FDF78FEC56C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314065" y="2073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1" name="ID_0E114DE15EE04F9E91F33BC3009F77B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314065" y="2759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2" name="ID_20DE9FC433904807BB5F2E2F135CD40D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314065" y="34448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3" name="ID_88F9FB7DE3104F82B4917BA1ECD847A2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314065" y="4003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4" name="ID_CD89B9CB7F0F4AAB9E8215BC0976E413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314065" y="4664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5" name="ID_A23B9026FA274E5EA580BE43B4AF580F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314065" y="53371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6" name="ID_10CE7B42BC924ED28023EA0FAD76A70C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314065" y="6010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7" name="ID_017BBDC0914C49F99CB085F3E9523A02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314065" y="66833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8" name="ID_8BA857AFB7B7484AA15D6C61905C14BB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314065" y="7356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1E1A47F7864E4DF1989D069BB324469D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3314065" y="80549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" name="ID_2CCD34D4535049D488A70E2B0597820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3314065" y="87280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B931BC0A516045289F6821F2A70FE869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3314065" y="94011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AB0188675EEE49F68FC3B4F819806594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3314065" y="10074275"/>
          <a:ext cx="4124325" cy="5495925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<sst xmlns="http://schemas.openxmlformats.org/spreadsheetml/2006/main" count="150" uniqueCount="96">
  <si>
    <t>2026-2027 学年第一学期校级学风常态精准巡查（教室）记录表（第 5 周）</t>
  </si>
  <si>
    <t>星期</t>
  </si>
  <si>
    <t>巡查人员</t>
  </si>
  <si>
    <t>上课地点</t>
  </si>
  <si>
    <t>上课时间</t>
  </si>
  <si>
    <t>课堂状态图片</t>
  </si>
  <si>
    <t>学院</t>
  </si>
  <si>
    <t>班级</t>
  </si>
  <si>
    <t>课程名称</t>
  </si>
  <si>
    <t>授课教师</t>
  </si>
  <si>
    <t>辅导员</t>
  </si>
  <si>
    <t>上课人数</t>
  </si>
  <si>
    <t>旷课人数</t>
  </si>
  <si>
    <t>迟到人数</t>
  </si>
  <si>
    <t>课堂玩手机人数</t>
  </si>
  <si>
    <t>课堂睡觉人数</t>
  </si>
  <si>
    <t>课堂聊天人数</t>
  </si>
  <si>
    <t>前排缺额人数</t>
  </si>
  <si>
    <t>总分数</t>
  </si>
  <si>
    <t>学生处巡查重点反馈</t>
  </si>
  <si>
    <t>其它问题</t>
  </si>
  <si>
    <t>一</t>
  </si>
  <si>
    <t>李  萍
蒋紫姻
左镜鸥</t>
  </si>
  <si>
    <t>a105</t>
  </si>
  <si>
    <t>2026年9月28日</t>
  </si>
  <si>
    <t>财经学院</t>
  </si>
  <si>
    <t>24会计7-8班</t>
  </si>
  <si>
    <t>学位英语</t>
  </si>
  <si>
    <t>韩冬</t>
  </si>
  <si>
    <t>李伦珑</t>
  </si>
  <si>
    <t>a108</t>
  </si>
  <si>
    <t>管理学院</t>
  </si>
  <si>
    <t>26酒店5班</t>
  </si>
  <si>
    <t>酒店管理概论</t>
  </si>
  <si>
    <t>王雅文</t>
  </si>
  <si>
    <t>杨东竹</t>
  </si>
  <si>
    <t>a106</t>
  </si>
  <si>
    <t>计算机与人工智能学院</t>
  </si>
  <si>
    <t>24人工智能1-3班</t>
  </si>
  <si>
    <t>操作系统原理</t>
  </si>
  <si>
    <t>贺妮</t>
  </si>
  <si>
    <t>许欣宇</t>
  </si>
  <si>
    <t>a 101</t>
  </si>
  <si>
    <t>24人工智能4-6班</t>
  </si>
  <si>
    <t>计算机组成原理</t>
  </si>
  <si>
    <t>张庆平</t>
  </si>
  <si>
    <t>a102</t>
  </si>
  <si>
    <t xml:space="preserve">土木与安全工程学院
</t>
  </si>
  <si>
    <t>23工管3-4班</t>
  </si>
  <si>
    <t>建设法规</t>
  </si>
  <si>
    <t>毕文甄</t>
  </si>
  <si>
    <t>查雨虹</t>
  </si>
  <si>
    <t>二</t>
  </si>
  <si>
    <t>薛  文
裴维平
施晶晶</t>
  </si>
  <si>
    <t>A101</t>
  </si>
  <si>
    <t>2026年9月29日</t>
  </si>
  <si>
    <t>23造价3-4班</t>
  </si>
  <si>
    <t>工程造价案例分析</t>
  </si>
  <si>
    <t>/</t>
  </si>
  <si>
    <t>A103</t>
  </si>
  <si>
    <t>电气与信息工程学院</t>
  </si>
  <si>
    <t>24自动化5-6班</t>
  </si>
  <si>
    <t>电机与拖动</t>
  </si>
  <si>
    <t>A105</t>
  </si>
  <si>
    <t>26自动化5班</t>
  </si>
  <si>
    <t>嵌入式系统与应用</t>
  </si>
  <si>
    <t>B105</t>
  </si>
  <si>
    <t>24电气5-6班</t>
  </si>
  <si>
    <t>电气控制与可编程控制器</t>
  </si>
  <si>
    <t>B106</t>
  </si>
  <si>
    <t>24通信1-2班</t>
  </si>
  <si>
    <t>数字信号处理</t>
  </si>
  <si>
    <t>B201</t>
  </si>
  <si>
    <t>26给排水3班</t>
  </si>
  <si>
    <t>水泵与泵站</t>
  </si>
  <si>
    <t>三</t>
  </si>
  <si>
    <t>房  敬
濮楠楠
刘  香</t>
  </si>
  <si>
    <t>B104</t>
  </si>
  <si>
    <t>2026年9月30日</t>
  </si>
  <si>
    <t>26计算机7-8班</t>
  </si>
  <si>
    <t>方雯</t>
  </si>
  <si>
    <t>韦晨珺娃</t>
  </si>
  <si>
    <t>b202</t>
  </si>
  <si>
    <t>2026年9月23日</t>
  </si>
  <si>
    <t>酒店客户管理</t>
  </si>
  <si>
    <t>章翩</t>
  </si>
  <si>
    <t>杨冬竹</t>
  </si>
  <si>
    <t>B108</t>
  </si>
  <si>
    <t>24人力1-2班</t>
  </si>
  <si>
    <t>工作分析与设计</t>
  </si>
  <si>
    <t>尹桂莲</t>
  </si>
  <si>
    <t>李萍</t>
  </si>
  <si>
    <t>B102</t>
  </si>
  <si>
    <t>24人力3-4班</t>
  </si>
  <si>
    <t>市场营销</t>
  </si>
  <si>
    <t>沈曾妮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</si>
</sst>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media/image5.jpeg"/><Relationship Id="rId5" Type="http://schemas.openxmlformats.org/officeDocument/2006/relationships/image" Target="media/image4.jpeg"/><Relationship Id="rId4" Type="http://schemas.openxmlformats.org/officeDocument/2006/relationships/image" Target="media/image3.jpeg"/><Relationship Id="rId3" Type="http://schemas.openxmlformats.org/officeDocument/2006/relationships/image" Target="media/image2.jpeg"/><Relationship Id="rId2" Type="http://schemas.openxmlformats.org/officeDocument/2006/relationships/image" Target="NULL" TargetMode="External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648447</xdr:colOff>
      <xdr:row>7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14495145" y="4016375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98"/>
  <sheetViews>
    <sheetView tabSelected="1" zoomScale="70" zoomScaleNormal="70" workbookViewId="0">
      <pane ySplit="2" topLeftCell="A9" activePane="bottomLeft" state="frozen"/>
      <selection/>
      <selection pane="bottomLeft" activeCell="N14" sqref="N14"/>
    </sheetView>
  </sheetViews>
  <sheetFormatPr defaultColWidth="9" defaultRowHeight="13.5"/>
  <cols>
    <col min="1" max="1" width="6.08849557522124" style="1" customWidth="1"/>
    <col min="2" max="2" width="9.36283185840708" style="1" customWidth="1"/>
    <col min="3" max="3" width="14.9115044247788" style="1" customWidth="1"/>
    <col min="4" max="4" width="15.8230088495575" style="2" customWidth="1"/>
    <col min="5" max="5" width="18.6637168141593" style="1" customWidth="1"/>
    <col min="6" max="6" width="25.2743362831858" style="1" customWidth="1"/>
    <col min="7" max="7" width="31.1858407079646" style="1" customWidth="1"/>
    <col min="8" max="8" width="41" style="1" customWidth="1"/>
    <col min="9" max="9" width="9.63716814159292" style="1" customWidth="1"/>
    <col min="10" max="10" width="10.0265486725664" style="1" customWidth="1"/>
    <col min="11" max="11" width="11" style="1" customWidth="1"/>
    <col min="12" max="12" width="10" style="1" customWidth="1"/>
    <col min="13" max="13" width="9.72566371681416" style="1" customWidth="1"/>
    <col min="14" max="14" width="18.9115044247788" style="1" customWidth="1"/>
    <col min="15" max="15" width="13.9115044247788" style="1" customWidth="1"/>
    <col min="16" max="16" width="15.0884955752212" style="1" customWidth="1"/>
    <col min="17" max="17" width="16.0884955752212" style="1" customWidth="1"/>
    <col min="18" max="18" width="8.54867256637168" style="1" customWidth="1"/>
    <col min="19" max="19" width="27.5486725663717" style="1" customWidth="1"/>
    <col min="20" max="20" width="11" style="1" customWidth="1"/>
    <col min="21" max="16384" width="9" style="1"/>
  </cols>
  <sheetData>
    <row r="1" ht="23.25" spans="1:46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</row>
    <row r="2" ht="32" customHeight="1" spans="1:4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9"/>
      <c r="AP2" s="10"/>
      <c r="AQ2" s="10"/>
      <c r="AR2" s="10"/>
      <c r="AS2" s="10"/>
    </row>
    <row r="3" ht="52" customHeight="1" spans="1:46">
      <c r="A3" s="11" t="s">
        <v>21</v>
      </c>
      <c r="B3" s="12" t="s">
        <v>22</v>
      </c>
      <c r="C3" s="13" t="s">
        <v>23</v>
      </c>
      <c r="D3" s="13" t="s">
        <v>24</v>
      </c>
      <c r="E3" s="13" t="str">
        <f>_xlfn.DISPIMG("ID_5C46D1BDF11044439FA015F28CC062F6",1)</f>
        <v>=DISPIMG("ID_5C46D1BDF11044439FA015F28CC062F6",1)</v>
      </c>
      <c r="F3" s="13" t="s">
        <v>25</v>
      </c>
      <c r="G3" s="13" t="s">
        <v>26</v>
      </c>
      <c r="H3" s="13" t="s">
        <v>27</v>
      </c>
      <c r="I3" s="13" t="s">
        <v>28</v>
      </c>
      <c r="J3" s="13" t="s">
        <v>29</v>
      </c>
      <c r="K3" s="13">
        <v>68</v>
      </c>
      <c r="L3" s="13">
        <v>0</v>
      </c>
      <c r="M3" s="13">
        <v>0</v>
      </c>
      <c r="N3" s="13">
        <v>3</v>
      </c>
      <c r="O3" s="13">
        <v>0</v>
      </c>
      <c r="P3" s="13">
        <v>0</v>
      </c>
      <c r="Q3" s="13">
        <v>3</v>
      </c>
      <c r="R3" s="14">
        <f>100-(N3+O3+P3+Q3)</f>
        <v>94</v>
      </c>
      <c r="S3" s="13"/>
      <c r="T3" s="11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6"/>
    </row>
    <row r="4" ht="52" customHeight="1" spans="1:46">
      <c r="A4" s="11"/>
      <c r="B4" s="15"/>
      <c r="C4" s="13" t="s">
        <v>30</v>
      </c>
      <c r="D4" s="13" t="s">
        <v>24</v>
      </c>
      <c r="E4" s="13" t="str">
        <f>_xlfn.DISPIMG("ID_F147B074439C4BA6B5DCCB25E80CE70D",1)</f>
        <v>=DISPIMG("ID_F147B074439C4BA6B5DCCB25E80CE70D",1)</v>
      </c>
      <c r="F4" s="13" t="s">
        <v>31</v>
      </c>
      <c r="G4" s="13" t="s">
        <v>32</v>
      </c>
      <c r="H4" s="13" t="s">
        <v>33</v>
      </c>
      <c r="I4" s="13" t="s">
        <v>34</v>
      </c>
      <c r="J4" s="13" t="s">
        <v>35</v>
      </c>
      <c r="K4" s="13">
        <v>29</v>
      </c>
      <c r="L4" s="13">
        <v>0</v>
      </c>
      <c r="M4" s="13">
        <v>0</v>
      </c>
      <c r="N4" s="13">
        <v>4</v>
      </c>
      <c r="O4" s="13">
        <v>0</v>
      </c>
      <c r="P4" s="13">
        <v>0</v>
      </c>
      <c r="Q4" s="13">
        <v>3</v>
      </c>
      <c r="R4" s="14">
        <f>100-(N4+O4+P4+Q4)</f>
        <v>93</v>
      </c>
      <c r="S4" s="13"/>
      <c r="T4" s="11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6"/>
    </row>
    <row r="5" ht="52" customHeight="1" spans="1:46">
      <c r="A5" s="11"/>
      <c r="B5" s="15"/>
      <c r="C5" s="13" t="s">
        <v>36</v>
      </c>
      <c r="D5" s="13" t="s">
        <v>24</v>
      </c>
      <c r="E5" s="13" t="str">
        <f>_xlfn.DISPIMG("ID_F17233A51DD94207BFCC8FDF78FEC56C",1)</f>
        <v>=DISPIMG("ID_F17233A51DD94207BFCC8FDF78FEC56C",1)</v>
      </c>
      <c r="F5" s="13" t="s">
        <v>37</v>
      </c>
      <c r="G5" s="13" t="s">
        <v>38</v>
      </c>
      <c r="H5" s="13" t="s">
        <v>39</v>
      </c>
      <c r="I5" s="13" t="s">
        <v>40</v>
      </c>
      <c r="J5" s="13" t="s">
        <v>41</v>
      </c>
      <c r="K5" s="13">
        <v>82</v>
      </c>
      <c r="L5" s="13">
        <v>0</v>
      </c>
      <c r="M5" s="13">
        <v>0</v>
      </c>
      <c r="N5" s="13">
        <v>4</v>
      </c>
      <c r="O5" s="13">
        <v>1</v>
      </c>
      <c r="P5" s="13">
        <v>0</v>
      </c>
      <c r="Q5" s="13">
        <v>2</v>
      </c>
      <c r="R5" s="14">
        <f>100-(N5+O5+P5+Q5)</f>
        <v>93</v>
      </c>
      <c r="S5" s="13"/>
      <c r="T5" s="11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6"/>
    </row>
    <row r="6" ht="52" customHeight="1" spans="1:46">
      <c r="A6" s="11"/>
      <c r="B6" s="15"/>
      <c r="C6" s="13" t="s">
        <v>42</v>
      </c>
      <c r="D6" s="13" t="s">
        <v>24</v>
      </c>
      <c r="E6" s="13" t="str">
        <f>_xlfn.DISPIMG("ID_0E114DE15EE04F9E91F33BC3009F77B7",1)</f>
        <v>=DISPIMG("ID_0E114DE15EE04F9E91F33BC3009F77B7",1)</v>
      </c>
      <c r="F6" s="13" t="s">
        <v>37</v>
      </c>
      <c r="G6" s="13" t="s">
        <v>43</v>
      </c>
      <c r="H6" s="13" t="s">
        <v>44</v>
      </c>
      <c r="I6" s="13" t="s">
        <v>45</v>
      </c>
      <c r="J6" s="13" t="s">
        <v>41</v>
      </c>
      <c r="K6" s="13">
        <v>83</v>
      </c>
      <c r="L6" s="13">
        <v>0</v>
      </c>
      <c r="M6" s="13">
        <v>0</v>
      </c>
      <c r="N6" s="13">
        <v>4</v>
      </c>
      <c r="O6" s="13">
        <v>0</v>
      </c>
      <c r="P6" s="13">
        <v>0</v>
      </c>
      <c r="Q6" s="13">
        <v>5</v>
      </c>
      <c r="R6" s="14">
        <f>100-(N6+O6+P6+Q6)</f>
        <v>91</v>
      </c>
      <c r="S6" s="13"/>
      <c r="T6" s="11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6"/>
    </row>
    <row r="7" ht="53" customHeight="1" spans="1:46">
      <c r="A7" s="11"/>
      <c r="B7" s="15"/>
      <c r="C7" s="13" t="s">
        <v>46</v>
      </c>
      <c r="D7" s="13" t="s">
        <v>24</v>
      </c>
      <c r="E7" s="13" t="str">
        <f>_xlfn.DISPIMG("ID_20DE9FC433904807BB5F2E2F135CD40D",1)</f>
        <v>=DISPIMG("ID_20DE9FC433904807BB5F2E2F135CD40D",1)</v>
      </c>
      <c r="F7" s="13" t="s">
        <v>47</v>
      </c>
      <c r="G7" s="13" t="s">
        <v>48</v>
      </c>
      <c r="H7" s="13" t="s">
        <v>49</v>
      </c>
      <c r="I7" s="13" t="s">
        <v>50</v>
      </c>
      <c r="J7" s="13" t="s">
        <v>51</v>
      </c>
      <c r="K7" s="13">
        <v>60</v>
      </c>
      <c r="L7" s="13">
        <v>0</v>
      </c>
      <c r="M7" s="13">
        <v>0</v>
      </c>
      <c r="N7" s="13">
        <v>5</v>
      </c>
      <c r="O7" s="13">
        <v>0</v>
      </c>
      <c r="P7" s="13">
        <v>0</v>
      </c>
      <c r="Q7" s="13">
        <v>5</v>
      </c>
      <c r="R7" s="14">
        <f>100-(N7+O7+P7+Q7)</f>
        <v>90</v>
      </c>
      <c r="S7" s="13"/>
      <c r="T7" s="1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6"/>
    </row>
    <row r="8" ht="53" customHeight="1" spans="1:46">
      <c r="A8" s="11" t="s">
        <v>52</v>
      </c>
      <c r="B8" s="16" t="s">
        <v>53</v>
      </c>
      <c r="C8" s="13" t="s">
        <v>54</v>
      </c>
      <c r="D8" s="13" t="s">
        <v>55</v>
      </c>
      <c r="E8" s="13" t="str">
        <f>_xlfn.DISPIMG("ID_88F9FB7DE3104F82B4917BA1ECD847A2",1)</f>
        <v>=DISPIMG("ID_88F9FB7DE3104F82B4917BA1ECD847A2",1)</v>
      </c>
      <c r="F8" s="13" t="s">
        <v>47</v>
      </c>
      <c r="G8" s="13" t="s">
        <v>56</v>
      </c>
      <c r="H8" s="13" t="s">
        <v>57</v>
      </c>
      <c r="I8" s="13" t="s">
        <v>58</v>
      </c>
      <c r="J8" s="13" t="s">
        <v>58</v>
      </c>
      <c r="K8" s="13" t="s">
        <v>58</v>
      </c>
      <c r="L8" s="13" t="s">
        <v>58</v>
      </c>
      <c r="M8" s="13" t="s">
        <v>58</v>
      </c>
      <c r="N8" s="13">
        <v>2</v>
      </c>
      <c r="O8" s="13">
        <v>0</v>
      </c>
      <c r="P8" s="13">
        <v>0</v>
      </c>
      <c r="Q8" s="13">
        <v>2</v>
      </c>
      <c r="R8" s="14">
        <f t="shared" ref="R8:R23" si="0">100-(N8+O8+P8+Q8)</f>
        <v>96</v>
      </c>
      <c r="S8" s="17"/>
      <c r="T8" s="11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6"/>
    </row>
    <row r="9" ht="53" customHeight="1" spans="1:46">
      <c r="A9" s="11"/>
      <c r="B9" s="16"/>
      <c r="C9" s="13" t="s">
        <v>59</v>
      </c>
      <c r="D9" s="13" t="s">
        <v>55</v>
      </c>
      <c r="E9" s="13" t="str">
        <f>_xlfn.DISPIMG("ID_CD89B9CB7F0F4AAB9E8215BC0976E413",1)</f>
        <v>=DISPIMG("ID_CD89B9CB7F0F4AAB9E8215BC0976E413",1)</v>
      </c>
      <c r="F9" s="13" t="s">
        <v>60</v>
      </c>
      <c r="G9" s="13" t="s">
        <v>61</v>
      </c>
      <c r="H9" s="13" t="s">
        <v>62</v>
      </c>
      <c r="I9" s="13" t="s">
        <v>58</v>
      </c>
      <c r="J9" s="13" t="s">
        <v>58</v>
      </c>
      <c r="K9" s="13" t="s">
        <v>58</v>
      </c>
      <c r="L9" s="13" t="s">
        <v>58</v>
      </c>
      <c r="M9" s="13" t="s">
        <v>58</v>
      </c>
      <c r="N9" s="13">
        <v>0</v>
      </c>
      <c r="O9" s="13">
        <v>0</v>
      </c>
      <c r="P9" s="13">
        <v>0</v>
      </c>
      <c r="Q9" s="13">
        <v>4</v>
      </c>
      <c r="R9" s="14">
        <f t="shared" si="0"/>
        <v>96</v>
      </c>
      <c r="S9" s="17"/>
      <c r="T9" s="11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6"/>
    </row>
    <row r="10" ht="53" customHeight="1" spans="1:46">
      <c r="A10" s="11"/>
      <c r="B10" s="16"/>
      <c r="C10" s="13" t="s">
        <v>63</v>
      </c>
      <c r="D10" s="13" t="s">
        <v>55</v>
      </c>
      <c r="E10" s="13" t="str">
        <f>_xlfn.DISPIMG("ID_A23B9026FA274E5EA580BE43B4AF580F",1)</f>
        <v>=DISPIMG("ID_A23B9026FA274E5EA580BE43B4AF580F",1)</v>
      </c>
      <c r="F10" s="13" t="s">
        <v>60</v>
      </c>
      <c r="G10" s="13" t="s">
        <v>64</v>
      </c>
      <c r="H10" s="13" t="s">
        <v>65</v>
      </c>
      <c r="I10" s="13" t="s">
        <v>58</v>
      </c>
      <c r="J10" s="13" t="s">
        <v>58</v>
      </c>
      <c r="K10" s="13" t="s">
        <v>58</v>
      </c>
      <c r="L10" s="13" t="s">
        <v>58</v>
      </c>
      <c r="M10" s="13" t="s">
        <v>58</v>
      </c>
      <c r="N10" s="13">
        <v>0</v>
      </c>
      <c r="O10" s="13">
        <v>0</v>
      </c>
      <c r="P10" s="13">
        <v>0</v>
      </c>
      <c r="Q10" s="13">
        <v>0</v>
      </c>
      <c r="R10" s="14">
        <f t="shared" si="0"/>
        <v>100</v>
      </c>
      <c r="S10" s="17"/>
      <c r="T10" s="11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6"/>
    </row>
    <row r="11" ht="53" customHeight="1" spans="1:46">
      <c r="A11" s="11"/>
      <c r="B11" s="16"/>
      <c r="C11" s="13" t="s">
        <v>66</v>
      </c>
      <c r="D11" s="13" t="s">
        <v>55</v>
      </c>
      <c r="E11" s="13" t="str">
        <f>_xlfn.DISPIMG("ID_10CE7B42BC924ED28023EA0FAD76A70C",1)</f>
        <v>=DISPIMG("ID_10CE7B42BC924ED28023EA0FAD76A70C",1)</v>
      </c>
      <c r="F11" s="13" t="s">
        <v>60</v>
      </c>
      <c r="G11" s="13" t="s">
        <v>67</v>
      </c>
      <c r="H11" s="13" t="s">
        <v>68</v>
      </c>
      <c r="I11" s="13" t="s">
        <v>58</v>
      </c>
      <c r="J11" s="13" t="s">
        <v>58</v>
      </c>
      <c r="K11" s="13" t="s">
        <v>58</v>
      </c>
      <c r="L11" s="13" t="s">
        <v>58</v>
      </c>
      <c r="M11" s="13" t="s">
        <v>58</v>
      </c>
      <c r="N11" s="13">
        <v>0</v>
      </c>
      <c r="O11" s="13">
        <v>0</v>
      </c>
      <c r="P11" s="13">
        <v>0</v>
      </c>
      <c r="Q11" s="13">
        <v>0</v>
      </c>
      <c r="R11" s="14">
        <f t="shared" si="0"/>
        <v>100</v>
      </c>
      <c r="S11" s="17"/>
      <c r="T11" s="11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</row>
    <row r="12" ht="53" customHeight="1" spans="1:46">
      <c r="A12" s="11"/>
      <c r="B12" s="16"/>
      <c r="C12" s="13" t="s">
        <v>69</v>
      </c>
      <c r="D12" s="13" t="s">
        <v>55</v>
      </c>
      <c r="E12" s="13" t="str">
        <f>_xlfn.DISPIMG("ID_017BBDC0914C49F99CB085F3E9523A02",1)</f>
        <v>=DISPIMG("ID_017BBDC0914C49F99CB085F3E9523A02",1)</v>
      </c>
      <c r="F12" s="13" t="s">
        <v>60</v>
      </c>
      <c r="G12" s="13" t="s">
        <v>70</v>
      </c>
      <c r="H12" s="13" t="s">
        <v>71</v>
      </c>
      <c r="I12" s="13" t="s">
        <v>58</v>
      </c>
      <c r="J12" s="13" t="s">
        <v>58</v>
      </c>
      <c r="K12" s="13" t="s">
        <v>58</v>
      </c>
      <c r="L12" s="13" t="s">
        <v>58</v>
      </c>
      <c r="M12" s="13" t="s">
        <v>58</v>
      </c>
      <c r="N12" s="13">
        <v>0</v>
      </c>
      <c r="O12" s="13">
        <v>0</v>
      </c>
      <c r="P12" s="13">
        <v>0</v>
      </c>
      <c r="Q12" s="13">
        <v>0</v>
      </c>
      <c r="R12" s="14">
        <f t="shared" si="0"/>
        <v>100</v>
      </c>
      <c r="S12" s="17"/>
      <c r="T12" s="11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</row>
    <row r="13" ht="53" customHeight="1" spans="1:46">
      <c r="A13" s="11"/>
      <c r="B13" s="16"/>
      <c r="C13" s="13" t="s">
        <v>72</v>
      </c>
      <c r="D13" s="13" t="s">
        <v>55</v>
      </c>
      <c r="E13" s="13" t="str">
        <f>_xlfn.DISPIMG("ID_8BA857AFB7B7484AA15D6C61905C14BB",1)</f>
        <v>=DISPIMG("ID_8BA857AFB7B7484AA15D6C61905C14BB",1)</v>
      </c>
      <c r="F13" s="13" t="s">
        <v>47</v>
      </c>
      <c r="G13" s="13" t="s">
        <v>73</v>
      </c>
      <c r="H13" s="13" t="s">
        <v>74</v>
      </c>
      <c r="I13" s="13" t="s">
        <v>58</v>
      </c>
      <c r="J13" s="13" t="s">
        <v>58</v>
      </c>
      <c r="K13" s="13" t="s">
        <v>58</v>
      </c>
      <c r="L13" s="13" t="s">
        <v>58</v>
      </c>
      <c r="M13" s="13" t="s">
        <v>58</v>
      </c>
      <c r="N13" s="13">
        <v>0</v>
      </c>
      <c r="O13" s="13">
        <v>0</v>
      </c>
      <c r="P13" s="13">
        <v>0</v>
      </c>
      <c r="Q13" s="13">
        <v>1</v>
      </c>
      <c r="R13" s="14">
        <f t="shared" si="0"/>
        <v>99</v>
      </c>
      <c r="S13" s="17"/>
      <c r="T13" s="11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6"/>
    </row>
    <row r="14" ht="53" customHeight="1" spans="1:46">
      <c r="A14" s="11" t="s">
        <v>75</v>
      </c>
      <c r="B14" s="16" t="s">
        <v>76</v>
      </c>
      <c r="C14" s="13" t="s">
        <v>77</v>
      </c>
      <c r="D14" s="13" t="s">
        <v>78</v>
      </c>
      <c r="E14" s="18" t="str">
        <f>_xlfn.DISPIMG("ID_1E1A47F7864E4DF1989D069BB324469D",1)</f>
        <v>=DISPIMG("ID_1E1A47F7864E4DF1989D069BB324469D",1)</v>
      </c>
      <c r="F14" s="13" t="s">
        <v>31</v>
      </c>
      <c r="G14" s="13" t="s">
        <v>79</v>
      </c>
      <c r="H14" s="13" t="s">
        <v>27</v>
      </c>
      <c r="I14" s="13" t="s">
        <v>80</v>
      </c>
      <c r="J14" s="13" t="s">
        <v>81</v>
      </c>
      <c r="K14" s="13">
        <v>77</v>
      </c>
      <c r="L14" s="13">
        <v>0</v>
      </c>
      <c r="M14" s="13">
        <v>0</v>
      </c>
      <c r="N14" s="13">
        <v>2</v>
      </c>
      <c r="O14" s="13">
        <v>0</v>
      </c>
      <c r="P14" s="13">
        <v>0</v>
      </c>
      <c r="Q14" s="13">
        <v>0</v>
      </c>
      <c r="R14" s="14">
        <f t="shared" si="0"/>
        <v>98</v>
      </c>
      <c r="S14" s="17"/>
      <c r="T14" s="11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6"/>
    </row>
    <row r="15" ht="53" customHeight="1" spans="1:46">
      <c r="A15" s="11"/>
      <c r="B15" s="16"/>
      <c r="C15" s="13" t="s">
        <v>82</v>
      </c>
      <c r="D15" s="13" t="s">
        <v>83</v>
      </c>
      <c r="E15" s="18" t="str">
        <f>_xlfn.DISPIMG("ID_2CCD34D4535049D488A70E2B05978206",1)</f>
        <v>=DISPIMG("ID_2CCD34D4535049D488A70E2B05978206",1)</v>
      </c>
      <c r="F15" s="13" t="s">
        <v>31</v>
      </c>
      <c r="G15" s="13" t="s">
        <v>32</v>
      </c>
      <c r="H15" s="13" t="s">
        <v>84</v>
      </c>
      <c r="I15" s="13" t="s">
        <v>85</v>
      </c>
      <c r="J15" s="13" t="s">
        <v>86</v>
      </c>
      <c r="K15" s="13">
        <v>25</v>
      </c>
      <c r="L15" s="13">
        <v>0</v>
      </c>
      <c r="M15" s="13">
        <v>0</v>
      </c>
      <c r="N15" s="13">
        <v>1</v>
      </c>
      <c r="O15" s="13">
        <v>1</v>
      </c>
      <c r="P15" s="13">
        <v>0</v>
      </c>
      <c r="Q15" s="13">
        <v>1</v>
      </c>
      <c r="R15" s="14">
        <f t="shared" si="0"/>
        <v>97</v>
      </c>
      <c r="S15" s="17"/>
      <c r="T15" s="11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/>
    </row>
    <row r="16" ht="53" customHeight="1" spans="1:46">
      <c r="A16" s="11"/>
      <c r="B16" s="16"/>
      <c r="C16" s="13" t="s">
        <v>87</v>
      </c>
      <c r="D16" s="13" t="s">
        <v>83</v>
      </c>
      <c r="E16" s="18" t="str">
        <f>_xlfn.DISPIMG("ID_B931BC0A516045289F6821F2A70FE869",1)</f>
        <v>=DISPIMG("ID_B931BC0A516045289F6821F2A70FE869",1)</v>
      </c>
      <c r="F16" s="13" t="s">
        <v>31</v>
      </c>
      <c r="G16" s="13" t="s">
        <v>88</v>
      </c>
      <c r="H16" s="13" t="s">
        <v>89</v>
      </c>
      <c r="I16" s="13" t="s">
        <v>90</v>
      </c>
      <c r="J16" s="13" t="s">
        <v>91</v>
      </c>
      <c r="K16" s="13">
        <v>57</v>
      </c>
      <c r="L16" s="13">
        <v>0</v>
      </c>
      <c r="M16" s="13">
        <v>0</v>
      </c>
      <c r="N16" s="13">
        <v>3</v>
      </c>
      <c r="O16" s="13">
        <v>0</v>
      </c>
      <c r="P16" s="13">
        <v>2</v>
      </c>
      <c r="Q16" s="13">
        <v>4</v>
      </c>
      <c r="R16" s="14">
        <f t="shared" si="0"/>
        <v>91</v>
      </c>
      <c r="S16" s="17"/>
      <c r="T16" s="11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6"/>
    </row>
    <row r="17" ht="53" customHeight="1" spans="1:53">
      <c r="A17" s="11"/>
      <c r="B17" s="16"/>
      <c r="C17" s="13" t="s">
        <v>92</v>
      </c>
      <c r="D17" s="13" t="s">
        <v>83</v>
      </c>
      <c r="E17" s="18" t="str">
        <f>_xlfn.DISPIMG("ID_AB0188675EEE49F68FC3B4F819806594",1)</f>
        <v>=DISPIMG("ID_AB0188675EEE49F68FC3B4F819806594",1)</v>
      </c>
      <c r="F17" s="13" t="s">
        <v>31</v>
      </c>
      <c r="G17" s="13" t="s">
        <v>93</v>
      </c>
      <c r="H17" s="13" t="s">
        <v>94</v>
      </c>
      <c r="I17" s="13" t="s">
        <v>95</v>
      </c>
      <c r="J17" s="13" t="s">
        <v>91</v>
      </c>
      <c r="K17" s="13">
        <v>76</v>
      </c>
      <c r="L17" s="13">
        <v>0</v>
      </c>
      <c r="M17" s="13">
        <v>0</v>
      </c>
      <c r="N17" s="13">
        <v>2</v>
      </c>
      <c r="O17" s="13">
        <v>1</v>
      </c>
      <c r="P17" s="13">
        <v>2</v>
      </c>
      <c r="Q17" s="13">
        <v>5</v>
      </c>
      <c r="R17" s="14">
        <f t="shared" si="0"/>
        <v>90</v>
      </c>
      <c r="S17" s="17"/>
      <c r="T17" s="11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6"/>
    </row>
    <row r="18" spans="1:53">
      <c r="A18" s="5"/>
      <c r="B18" s="5"/>
      <c r="C18" s="5"/>
      <c r="D18" s="19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>
      <c r="A19" s="5"/>
      <c r="B19" s="5"/>
      <c r="C19" s="5"/>
      <c r="D19" s="19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>
      <c r="A20" s="5"/>
      <c r="B20" s="5"/>
      <c r="C20" s="5"/>
      <c r="D20" s="1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>
      <c r="A21" s="5"/>
      <c r="B21" s="5"/>
      <c r="C21" s="5"/>
      <c r="D21" s="1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>
      <c r="A22" s="5"/>
      <c r="B22" s="5"/>
      <c r="C22" s="5"/>
      <c r="D22" s="1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>
      <c r="A23" s="5"/>
      <c r="B23" s="5"/>
      <c r="C23" s="5"/>
      <c r="D23" s="1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>
      <c r="A24" s="5"/>
      <c r="B24" s="5"/>
      <c r="C24" s="5"/>
      <c r="D24" s="1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>
      <c r="A25" s="5"/>
      <c r="B25" s="5"/>
      <c r="C25" s="5"/>
      <c r="D25" s="19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>
      <c r="A26" s="5"/>
      <c r="B26" s="5"/>
      <c r="C26" s="5"/>
      <c r="D26" s="1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>
      <c r="A27" s="5"/>
      <c r="B27" s="5"/>
      <c r="C27" s="5"/>
      <c r="D27" s="1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>
      <c r="A28" s="5"/>
      <c r="B28" s="5"/>
      <c r="C28" s="5"/>
      <c r="D28" s="1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>
      <c r="A29" s="5"/>
      <c r="B29" s="5"/>
      <c r="C29" s="5"/>
      <c r="D29" s="1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>
      <c r="A30" s="5"/>
      <c r="B30" s="5"/>
      <c r="C30" s="5"/>
      <c r="D30" s="1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>
      <c r="A31" s="5"/>
      <c r="B31" s="5"/>
      <c r="C31" s="5"/>
      <c r="D31" s="1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>
      <c r="A32" s="5"/>
      <c r="B32" s="5"/>
      <c r="C32" s="5"/>
      <c r="D32" s="1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>
      <c r="A33" s="5"/>
      <c r="B33" s="5"/>
      <c r="C33" s="5"/>
      <c r="D33" s="1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>
      <c r="A34" s="5"/>
      <c r="B34" s="5"/>
      <c r="C34" s="5"/>
      <c r="D34" s="1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>
      <c r="A35" s="5"/>
      <c r="B35" s="5"/>
      <c r="C35" s="5"/>
      <c r="D35" s="1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>
      <c r="A36" s="5"/>
      <c r="B36" s="5"/>
      <c r="C36" s="5"/>
      <c r="D36" s="1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>
      <c r="A37" s="5"/>
      <c r="B37" s="5"/>
      <c r="C37" s="5"/>
      <c r="D37" s="1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>
      <c r="A38" s="5"/>
      <c r="B38" s="5"/>
      <c r="C38" s="5"/>
      <c r="D38" s="1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>
      <c r="A39" s="5"/>
      <c r="B39" s="5"/>
      <c r="C39" s="5"/>
      <c r="D39" s="1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>
      <c r="A40" s="5"/>
      <c r="B40" s="5"/>
      <c r="C40" s="5"/>
      <c r="D40" s="1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>
      <c r="A41" s="5"/>
      <c r="B41" s="5"/>
      <c r="C41" s="5"/>
      <c r="D41" s="1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>
      <c r="A42" s="5"/>
      <c r="B42" s="5"/>
      <c r="C42" s="5"/>
      <c r="D42" s="1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>
      <c r="A43" s="5"/>
      <c r="B43" s="5"/>
      <c r="C43" s="5"/>
      <c r="D43" s="1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>
      <c r="A44" s="5"/>
      <c r="B44" s="5"/>
      <c r="C44" s="5"/>
      <c r="D44" s="1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>
      <c r="A45" s="5"/>
      <c r="B45" s="5"/>
      <c r="C45" s="5"/>
      <c r="D45" s="1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>
      <c r="A46" s="5"/>
      <c r="B46" s="5"/>
      <c r="C46" s="5"/>
      <c r="D46" s="1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>
      <c r="A47" s="5"/>
      <c r="B47" s="5"/>
      <c r="C47" s="5"/>
      <c r="D47" s="1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>
      <c r="A48" s="5"/>
      <c r="B48" s="5"/>
      <c r="C48" s="5"/>
      <c r="D48" s="1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>
      <c r="A49" s="5"/>
      <c r="B49" s="5"/>
      <c r="C49" s="5"/>
      <c r="D49" s="1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>
      <c r="A50" s="5"/>
      <c r="B50" s="5"/>
      <c r="C50" s="5"/>
      <c r="D50" s="19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>
      <c r="A51" s="5"/>
      <c r="B51" s="5"/>
      <c r="C51" s="5"/>
      <c r="D51" s="1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>
      <c r="A52" s="5"/>
      <c r="B52" s="5"/>
      <c r="C52" s="5"/>
      <c r="D52" s="19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>
      <c r="A53" s="5"/>
      <c r="B53" s="5"/>
      <c r="C53" s="5"/>
      <c r="D53" s="19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3">
      <c r="A54" s="5"/>
      <c r="B54" s="5"/>
      <c r="C54" s="5"/>
      <c r="D54" s="19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>
      <c r="A55" s="5"/>
      <c r="B55" s="5"/>
      <c r="C55" s="5"/>
      <c r="D55" s="19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3">
      <c r="A56" s="5"/>
      <c r="B56" s="5"/>
      <c r="C56" s="5"/>
      <c r="D56" s="19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3">
      <c r="A57" s="5"/>
      <c r="B57" s="5"/>
      <c r="C57" s="5"/>
      <c r="D57" s="19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3">
      <c r="A58" s="5"/>
      <c r="B58" s="5"/>
      <c r="C58" s="5"/>
      <c r="D58" s="1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pans="1:53">
      <c r="A59" s="5"/>
      <c r="B59" s="5"/>
      <c r="C59" s="5"/>
      <c r="D59" s="19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pans="1:53">
      <c r="A60" s="5"/>
      <c r="B60" s="5"/>
      <c r="C60" s="5"/>
      <c r="D60" s="19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pans="1:53">
      <c r="A61" s="5"/>
      <c r="B61" s="5"/>
      <c r="C61" s="5"/>
      <c r="D61" s="19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pans="1:53">
      <c r="A62" s="5"/>
      <c r="B62" s="5"/>
      <c r="C62" s="5"/>
      <c r="D62" s="19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pans="1:53">
      <c r="A63" s="5"/>
      <c r="B63" s="5"/>
      <c r="C63" s="5"/>
      <c r="D63" s="19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pans="1:53">
      <c r="A64" s="5"/>
      <c r="B64" s="5"/>
      <c r="C64" s="5"/>
      <c r="D64" s="19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>
      <c r="A65" s="5"/>
      <c r="B65" s="5"/>
      <c r="C65" s="5"/>
      <c r="D65" s="19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>
      <c r="A66" s="5"/>
      <c r="B66" s="5"/>
      <c r="C66" s="5"/>
      <c r="D66" s="19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>
      <c r="A67" s="5"/>
      <c r="B67" s="5"/>
      <c r="C67" s="5"/>
      <c r="D67" s="19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>
      <c r="A68" s="5"/>
      <c r="B68" s="5"/>
      <c r="C68" s="5"/>
      <c r="D68" s="19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>
      <c r="A69" s="5"/>
      <c r="B69" s="5"/>
      <c r="C69" s="5"/>
      <c r="D69" s="19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>
      <c r="A70" s="5"/>
      <c r="B70" s="5"/>
      <c r="C70" s="5"/>
      <c r="D70" s="19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pans="1:53">
      <c r="A71" s="5"/>
      <c r="B71" s="5"/>
      <c r="C71" s="5"/>
      <c r="D71" s="19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pans="1:53">
      <c r="A72" s="5"/>
      <c r="B72" s="5"/>
      <c r="C72" s="5"/>
      <c r="D72" s="19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pans="1:53">
      <c r="A73" s="5"/>
      <c r="B73" s="5"/>
      <c r="C73" s="5"/>
      <c r="D73" s="19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pans="1:53">
      <c r="A74" s="5"/>
      <c r="B74" s="5"/>
      <c r="C74" s="5"/>
      <c r="D74" s="19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pans="1:53">
      <c r="A75" s="5"/>
      <c r="B75" s="5"/>
      <c r="C75" s="5"/>
      <c r="D75" s="19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pans="1:53">
      <c r="A76" s="5"/>
      <c r="B76" s="5"/>
      <c r="C76" s="5"/>
      <c r="D76" s="19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pans="1:53">
      <c r="A77" s="5"/>
      <c r="B77" s="5"/>
      <c r="C77" s="5"/>
      <c r="D77" s="19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pans="1:53">
      <c r="A78" s="5"/>
      <c r="B78" s="5"/>
      <c r="C78" s="5"/>
      <c r="D78" s="19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>
      <c r="A79" s="5"/>
      <c r="B79" s="5"/>
      <c r="C79" s="5"/>
      <c r="D79" s="19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>
      <c r="A80" s="5"/>
      <c r="B80" s="5"/>
      <c r="C80" s="5"/>
      <c r="D80" s="19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>
      <c r="A81" s="5"/>
      <c r="B81" s="5"/>
      <c r="C81" s="5"/>
      <c r="D81" s="19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>
      <c r="A82" s="5"/>
      <c r="B82" s="5"/>
      <c r="C82" s="5"/>
      <c r="D82" s="19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>
      <c r="A83" s="5"/>
      <c r="B83" s="5"/>
      <c r="C83" s="5"/>
      <c r="D83" s="19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>
      <c r="A84" s="5"/>
      <c r="B84" s="5"/>
      <c r="C84" s="5"/>
      <c r="D84" s="19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>
      <c r="A85" s="5"/>
      <c r="B85" s="5"/>
      <c r="C85" s="5"/>
      <c r="D85" s="19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>
      <c r="A86" s="5"/>
      <c r="B86" s="5"/>
      <c r="C86" s="5"/>
      <c r="D86" s="19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>
      <c r="A87" s="5"/>
      <c r="B87" s="5"/>
      <c r="C87" s="5"/>
      <c r="D87" s="19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>
      <c r="A88" s="5"/>
      <c r="B88" s="5"/>
      <c r="C88" s="5"/>
      <c r="D88" s="19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pans="1:53">
      <c r="A89" s="5"/>
      <c r="B89" s="5"/>
      <c r="C89" s="5"/>
      <c r="D89" s="19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pans="1:53">
      <c r="A90" s="5"/>
      <c r="B90" s="5"/>
      <c r="C90" s="5"/>
      <c r="D90" s="19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spans="1:53">
      <c r="A91" s="5"/>
      <c r="B91" s="5"/>
      <c r="C91" s="5"/>
      <c r="D91" s="19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</row>
    <row r="92" spans="1:53">
      <c r="A92" s="5"/>
      <c r="B92" s="5"/>
      <c r="C92" s="5"/>
      <c r="D92" s="19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</row>
    <row r="93" spans="1:53">
      <c r="A93" s="5"/>
      <c r="B93" s="5"/>
      <c r="C93" s="5"/>
      <c r="D93" s="19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</row>
    <row r="94" spans="1:53">
      <c r="A94" s="5"/>
      <c r="B94" s="5"/>
      <c r="C94" s="5"/>
      <c r="D94" s="19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>
      <c r="A95" s="5"/>
      <c r="B95" s="5"/>
      <c r="C95" s="5"/>
      <c r="D95" s="19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</row>
    <row r="96" spans="1:53">
      <c r="A96" s="5"/>
      <c r="B96" s="5"/>
      <c r="C96" s="5"/>
      <c r="D96" s="19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</row>
    <row r="97" spans="1:53">
      <c r="A97" s="5"/>
      <c r="B97" s="5"/>
      <c r="C97" s="5"/>
      <c r="D97" s="19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spans="1:53">
      <c r="A98" s="20"/>
      <c r="B98" s="20"/>
      <c r="C98" s="20"/>
      <c r="D98" s="21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</sheetData>
  <mergeCells count="7">
    <mergeCell ref="A1:T1"/>
    <mergeCell ref="A3:A7"/>
    <mergeCell ref="A8:A13"/>
    <mergeCell ref="A14:A17"/>
    <mergeCell ref="B3:B7"/>
    <mergeCell ref="B8:B13"/>
    <mergeCell ref="B14:B17"/>
  </mergeCells>
  <pageMargins left="0.7" right="0.7" top="0.75" bottom="0.75" header="0.3" footer="0.7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禾</cp:lastModifiedBy>
  <cp:revision>0</cp:revision>
  <dcterms:created xsi:type="dcterms:W3CDTF">2025-09-03T02:21:00Z</dcterms:created>
  <dcterms:modified xsi:type="dcterms:W3CDTF">2026-09-30T06:14:42Z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D3D8E6B85FCC4D6BB6DADBC41E6AAABC_13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