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11167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77177B37F19F4BE58BCD0811EF838FD8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3314065" y="7559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7618C5813158495EAEB0D4124A739D64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3314065" y="82327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" name="ID_E7CC8275AA22433E870AB1113B040ABC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3314065" y="8905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" name="ID_D4C9C0398A0B43C59DDC7D57EAAF0C06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3314065" y="95789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" name="ID_1571B5BBC3B34B93B604EFD91D72A170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3314065" y="102520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7" name="ID_F99DD46082B542B1A11ADB60A79F3C7C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3314065" y="109251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" name="ID_F136D81E5A344730A448AEA74A0BA3A0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3314065" y="115982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18822998C0724FAAA1595EFB8B1283B2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3314065" y="122713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AC84CD3EDF584EA1840D4DE13220DB28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3314065" y="129444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416C60ADD73E44E98120AC91522A3DA0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3314065" y="136175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F548B8BEF59C46C68C3969A1464891FE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3314065" y="14290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9" name="ID_C2B6BFB7D23B41AD9943AD73C39855C3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3314065" y="149637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" name="ID_7F125805DE014DEFA3C0406C870C454B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3314065" y="8778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" name="ID_2E1A732340F441699EBDDE3AADA7ED18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3314065" y="95027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" name="ID_EA5125C42958492EAA69C4E233D54BD4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3314065" y="10226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6" name="ID_EE58BEA42F54435EA160CA6B8BA61B0F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3314065" y="109505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8" name="ID_0251EA33EF7F45BFB97EBE95BBBE4A3A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3314065" y="116744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9" name="ID_A1C6848F04AC4109A186D243132A2C29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3314065" y="123983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0" name="ID_984121535EAC46AD88746F23FC5DC49B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3314065" y="131222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1" name="ID_53663E83EBEA4B6D8541F62E7BB17AD6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3314065" y="138461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2" name="ID_9425BA2A6FD642BCB0AF222E03DA1104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3314065" y="145700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3" name="ID_75ADAD28394D402589B94A5EDAA0EA65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3314065" y="152939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4" name="ID_71F52BB9E9304F12ACB4AAA4B97E92B1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3314065" y="16017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5" name="ID_45AFB5FF5A3A4346A9B6DABD12244074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3314065" y="167417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6" name="ID_F6CBB079EE2E4B119F8C0227E6BE6C10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3314065" y="17465675"/>
          <a:ext cx="412432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7" name="ID_CD5EF36BB2CC479DB5D8535B39456655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3314065" y="181895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8" name="ID_BCBD482404FB4FF69EB8EFCE5A2B8B05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3314065" y="18913475"/>
          <a:ext cx="412432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9" name="ID_D26EC67A1883420B9B58132A9A1596CD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3314065" y="19637375"/>
          <a:ext cx="4124325" cy="5495925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<sst xmlns="http://schemas.openxmlformats.org/spreadsheetml/2006/main" count="245" uniqueCount="134">
  <si>
    <t>2025-2026 学年第 二 学期校级学风常态精准巡查（教室）记录表（第 15 周）</t>
  </si>
  <si>
    <t>星期</t>
  </si>
  <si>
    <t>巡查人员</t>
  </si>
  <si>
    <t>上课地点</t>
  </si>
  <si>
    <t>上课时间</t>
  </si>
  <si>
    <t>课堂状态图片</t>
  </si>
  <si>
    <t>学院</t>
  </si>
  <si>
    <t>班级</t>
  </si>
  <si>
    <t>课程名称</t>
  </si>
  <si>
    <t>授课教师</t>
  </si>
  <si>
    <t>辅导员</t>
  </si>
  <si>
    <t>上课人数</t>
  </si>
  <si>
    <t>旷课人数</t>
  </si>
  <si>
    <t>迟到人数</t>
  </si>
  <si>
    <t>课堂玩手机人数</t>
  </si>
  <si>
    <t>课堂睡觉人数</t>
  </si>
  <si>
    <t>课堂聊天人数</t>
  </si>
  <si>
    <t>前排缺额人数</t>
  </si>
  <si>
    <t>总分数</t>
  </si>
  <si>
    <t>学生处巡查重点反馈</t>
  </si>
  <si>
    <t>其它问题</t>
  </si>
  <si>
    <t>二</t>
  </si>
  <si>
    <t>宋家雪
陈  文
杨  洋</t>
  </si>
  <si>
    <t>A201</t>
  </si>
  <si>
    <t>管理学院</t>
  </si>
  <si>
    <t>23人力3-4班</t>
  </si>
  <si>
    <t>劳动合同法与劳动关系管理</t>
  </si>
  <si>
    <t>/</t>
  </si>
  <si>
    <t>A302</t>
  </si>
  <si>
    <t>水利工程学院</t>
  </si>
  <si>
    <t>24农资环1-4班</t>
  </si>
  <si>
    <t>形势与政策</t>
  </si>
  <si>
    <t>A407</t>
  </si>
  <si>
    <t>计算机与人工智能学院</t>
  </si>
  <si>
    <t>24计算机闻天班(软件技术)</t>
  </si>
  <si>
    <t>计算机组成原理</t>
  </si>
  <si>
    <t>B104</t>
  </si>
  <si>
    <t>24人工智能1-3班</t>
  </si>
  <si>
    <t>形式与政策</t>
  </si>
  <si>
    <t>B30</t>
  </si>
  <si>
    <t>土木与安全工程学院</t>
  </si>
  <si>
    <t>24土木34班</t>
  </si>
  <si>
    <t>材料力学</t>
  </si>
  <si>
    <t>B406</t>
  </si>
  <si>
    <t>24给排水1-3班</t>
  </si>
  <si>
    <t>水力学</t>
  </si>
  <si>
    <t>三</t>
  </si>
  <si>
    <t>王洪超
刘恩启
杨  星</t>
  </si>
  <si>
    <t>A403</t>
  </si>
  <si>
    <t>新能源学院</t>
  </si>
  <si>
    <t>23能动12班</t>
  </si>
  <si>
    <t>生物质能转化原理与技术</t>
  </si>
  <si>
    <t>黄金玉</t>
  </si>
  <si>
    <t>王洪超</t>
  </si>
  <si>
    <t>B202</t>
  </si>
  <si>
    <t>电气与信息工程工程</t>
  </si>
  <si>
    <t>24自动化12班</t>
  </si>
  <si>
    <t>模拟电子技术基础</t>
  </si>
  <si>
    <t>李绍铭</t>
  </si>
  <si>
    <t>蒋紫姻</t>
  </si>
  <si>
    <t>信号与系统</t>
  </si>
  <si>
    <t>郭恒瑞</t>
  </si>
  <si>
    <t>A406</t>
  </si>
  <si>
    <t>24通信三四班</t>
  </si>
  <si>
    <t>张静</t>
  </si>
  <si>
    <t>K303</t>
  </si>
  <si>
    <t>财经学院</t>
  </si>
  <si>
    <t>23财管12班</t>
  </si>
  <si>
    <t>财务风险与内部控制</t>
  </si>
  <si>
    <t>曹承洲</t>
  </si>
  <si>
    <t>裴维平</t>
  </si>
  <si>
    <t>s307</t>
  </si>
  <si>
    <t>23会计1-2班</t>
  </si>
  <si>
    <t>税法</t>
  </si>
  <si>
    <t>刘晨</t>
  </si>
  <si>
    <t>江心悦</t>
  </si>
  <si>
    <t>四</t>
  </si>
  <si>
    <t>刘  慧
裴维平
申莹莹</t>
  </si>
  <si>
    <t>B103</t>
  </si>
  <si>
    <t>机械与车辆工程学院</t>
  </si>
  <si>
    <t>23 能动 1.2 班</t>
  </si>
  <si>
    <t>供热工程课程设计</t>
  </si>
  <si>
    <t>B105</t>
  </si>
  <si>
    <t>24 给排水 1.2.3</t>
  </si>
  <si>
    <t>B108</t>
  </si>
  <si>
    <t>24 水文 1.2 班</t>
  </si>
  <si>
    <t>形式与政策 4</t>
  </si>
  <si>
    <t>B203</t>
  </si>
  <si>
    <t>23 地质1.2 班</t>
  </si>
  <si>
    <t>地质工程监理</t>
  </si>
  <si>
    <t>B205</t>
  </si>
  <si>
    <t>23 机械闻天班 4 班</t>
  </si>
  <si>
    <t>创新思维与创新方法</t>
  </si>
  <si>
    <t>B301</t>
  </si>
  <si>
    <t>24 土木闻天班</t>
  </si>
  <si>
    <t>B303</t>
  </si>
  <si>
    <t>24 交通 1.2.3.班</t>
  </si>
  <si>
    <t>交通分析理论</t>
  </si>
  <si>
    <t>L401</t>
  </si>
  <si>
    <t>艺术设计学院</t>
  </si>
  <si>
    <t>23产品设计1班</t>
  </si>
  <si>
    <t>数码产品设计</t>
  </si>
  <si>
    <t>L408</t>
  </si>
  <si>
    <t>23环设4班</t>
  </si>
  <si>
    <t>办公空间设计</t>
  </si>
  <si>
    <t>L413</t>
  </si>
  <si>
    <t>23数媒1班</t>
  </si>
  <si>
    <t>数字影音设计</t>
  </si>
  <si>
    <t>五</t>
  </si>
  <si>
    <t>茹雅芳
刘  霞
薛  文</t>
  </si>
  <si>
    <t>23人力1.2班</t>
  </si>
  <si>
    <t>刘芳</t>
  </si>
  <si>
    <t>施晶晶</t>
  </si>
  <si>
    <t>K105</t>
  </si>
  <si>
    <t>23人力3.4班</t>
  </si>
  <si>
    <t>运营管理</t>
  </si>
  <si>
    <t>汪国银</t>
  </si>
  <si>
    <t>S307</t>
  </si>
  <si>
    <t>23水工1.2.3.4闻天班</t>
  </si>
  <si>
    <t>城市水务工程</t>
  </si>
  <si>
    <t>李熙</t>
  </si>
  <si>
    <t>严端</t>
  </si>
  <si>
    <t>IJ楼北403</t>
  </si>
  <si>
    <t>23农资环</t>
  </si>
  <si>
    <t>作物施肥理论与实践</t>
  </si>
  <si>
    <t>徐婷婷</t>
  </si>
  <si>
    <t>赵芳莉</t>
  </si>
  <si>
    <t>数媒1班</t>
  </si>
  <si>
    <t>年雅玲</t>
  </si>
  <si>
    <t>左镜鸥</t>
  </si>
  <si>
    <t>L412</t>
  </si>
  <si>
    <t>23环设1班</t>
  </si>
  <si>
    <t>滨水景观设计</t>
  </si>
  <si>
    <t>刘静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</si>
</sst>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9" applyNumberFormat="0" applyAlignment="0" applyProtection="0">
      <alignment vertical="center"/>
    </xf>
    <xf numFmtId="0" fontId="12" fillId="4" borderId="10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5" borderId="11" applyNumberFormat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31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" Type="http://schemas.openxmlformats.org/officeDocument/2006/relationships/image" Target="media/image6.jpeg"/><Relationship Id="rId6" Type="http://schemas.openxmlformats.org/officeDocument/2006/relationships/image" Target="media/image5.jpeg"/><Relationship Id="rId5" Type="http://schemas.openxmlformats.org/officeDocument/2006/relationships/image" Target="media/image4.jpeg"/><Relationship Id="rId4" Type="http://schemas.openxmlformats.org/officeDocument/2006/relationships/image" Target="media/image3.jpeg"/><Relationship Id="rId3" Type="http://schemas.openxmlformats.org/officeDocument/2006/relationships/image" Target="media/image2.jpeg"/><Relationship Id="rId29" Type="http://schemas.openxmlformats.org/officeDocument/2006/relationships/image" Target="media/image28.jpeg"/><Relationship Id="rId28" Type="http://schemas.openxmlformats.org/officeDocument/2006/relationships/image" Target="media/image27.jpeg"/><Relationship Id="rId27" Type="http://schemas.openxmlformats.org/officeDocument/2006/relationships/image" Target="media/image26.jpeg"/><Relationship Id="rId26" Type="http://schemas.openxmlformats.org/officeDocument/2006/relationships/image" Target="media/image25.jpeg"/><Relationship Id="rId25" Type="http://schemas.openxmlformats.org/officeDocument/2006/relationships/image" Target="media/image24.jpeg"/><Relationship Id="rId24" Type="http://schemas.openxmlformats.org/officeDocument/2006/relationships/image" Target="media/image23.jpeg"/><Relationship Id="rId23" Type="http://schemas.openxmlformats.org/officeDocument/2006/relationships/image" Target="media/image22.jpeg"/><Relationship Id="rId22" Type="http://schemas.openxmlformats.org/officeDocument/2006/relationships/image" Target="media/image21.jpeg"/><Relationship Id="rId21" Type="http://schemas.openxmlformats.org/officeDocument/2006/relationships/image" Target="media/image20.jpeg"/><Relationship Id="rId20" Type="http://schemas.openxmlformats.org/officeDocument/2006/relationships/image" Target="media/image19.jpeg"/><Relationship Id="rId2" Type="http://schemas.openxmlformats.org/officeDocument/2006/relationships/image" Target="NULL" TargetMode="External"/><Relationship Id="rId19" Type="http://schemas.openxmlformats.org/officeDocument/2006/relationships/image" Target="media/image18.jpeg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media/image15.jpeg"/><Relationship Id="rId15" Type="http://schemas.openxmlformats.org/officeDocument/2006/relationships/image" Target="media/image14.jpeg"/><Relationship Id="rId14" Type="http://schemas.openxmlformats.org/officeDocument/2006/relationships/image" Target="media/image13.jpe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648447</xdr:colOff>
      <xdr:row>2</xdr:row>
      <xdr:rowOff>0</xdr:rowOff>
    </xdr:from>
    <xdr:ext cx="65" cy="172227"/>
    <xdr:sp>
      <xdr:nvSpPr>
        <xdr:cNvPr id="2" name="文本框 1"/>
        <xdr:cNvSpPr txBox="1"/>
      </xdr:nvSpPr>
      <xdr:spPr>
        <a:xfrm>
          <a:off x="13969365" y="701675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108"/>
  <sheetViews>
    <sheetView tabSelected="1" zoomScale="70" zoomScaleNormal="70" workbookViewId="0">
      <pane ySplit="2" topLeftCell="A20" activePane="bottomLeft" state="frozen"/>
      <selection/>
      <selection pane="bottomLeft" activeCell="R29" sqref="R29"/>
    </sheetView>
  </sheetViews>
  <sheetFormatPr defaultColWidth="9" defaultRowHeight="13.5"/>
  <cols>
    <col min="1" max="1" width="6.08849557522124" style="1" customWidth="1"/>
    <col min="2" max="2" width="9.36283185840708" style="1" customWidth="1"/>
    <col min="3" max="3" width="14.9115044247788" style="1" customWidth="1"/>
    <col min="4" max="4" width="15.8230088495575" style="2" customWidth="1"/>
    <col min="5" max="5" width="17.646017699115" style="1" customWidth="1"/>
    <col min="6" max="6" width="25.2743362831858" style="1" customWidth="1"/>
    <col min="7" max="7" width="31.1858407079646" style="1" customWidth="1"/>
    <col min="8" max="8" width="47.9911504424779" style="1" customWidth="1"/>
    <col min="9" max="9" width="9.63716814159292" style="3" customWidth="1"/>
    <col min="10" max="10" width="7.72566371681416" style="3" customWidth="1"/>
    <col min="11" max="11" width="11" style="3" customWidth="1"/>
    <col min="12" max="12" width="10" style="3" customWidth="1"/>
    <col min="13" max="13" width="9.72566371681416" style="3" customWidth="1"/>
    <col min="14" max="14" width="18.9115044247788" style="3" customWidth="1"/>
    <col min="15" max="15" width="13.9115044247788" style="3" customWidth="1"/>
    <col min="16" max="16" width="15.0884955752212" style="3" customWidth="1"/>
    <col min="17" max="17" width="16.0884955752212" style="3" customWidth="1"/>
    <col min="18" max="18" width="8.54867256637168" style="1" customWidth="1"/>
    <col min="19" max="19" width="27.5486725663717" style="1" customWidth="1"/>
    <col min="20" max="20" width="11" style="1" customWidth="1"/>
    <col min="21" max="16384" width="9" style="1"/>
  </cols>
  <sheetData>
    <row r="1" ht="23.25" spans="1:41">
      <c r="A1" s="4" t="s">
        <v>0</v>
      </c>
      <c r="B1" s="4"/>
      <c r="C1" s="4"/>
      <c r="D1" s="5"/>
      <c r="E1" s="4"/>
      <c r="F1" s="4"/>
      <c r="G1" s="4"/>
      <c r="H1" s="4"/>
      <c r="I1" s="14"/>
      <c r="J1" s="14"/>
      <c r="K1" s="14"/>
      <c r="L1" s="14"/>
      <c r="M1" s="14"/>
      <c r="N1" s="14"/>
      <c r="O1" s="14"/>
      <c r="P1" s="14"/>
      <c r="Q1" s="14"/>
      <c r="R1" s="4"/>
      <c r="S1" s="4"/>
      <c r="T1" s="4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9"/>
    </row>
    <row r="2" ht="32" customHeight="1" spans="1:45">
      <c r="A2" s="6" t="s">
        <v>1</v>
      </c>
      <c r="B2" s="6" t="s">
        <v>2</v>
      </c>
      <c r="C2" s="6" t="s">
        <v>3</v>
      </c>
      <c r="D2" s="7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15" t="s">
        <v>9</v>
      </c>
      <c r="J2" s="15" t="s">
        <v>10</v>
      </c>
      <c r="K2" s="15" t="s">
        <v>11</v>
      </c>
      <c r="L2" s="15" t="s">
        <v>12</v>
      </c>
      <c r="M2" s="15" t="s">
        <v>13</v>
      </c>
      <c r="N2" s="15" t="s">
        <v>14</v>
      </c>
      <c r="O2" s="15" t="s">
        <v>15</v>
      </c>
      <c r="P2" s="15" t="s">
        <v>16</v>
      </c>
      <c r="Q2" s="15" t="s">
        <v>17</v>
      </c>
      <c r="R2" s="6" t="s">
        <v>18</v>
      </c>
      <c r="S2" s="6" t="s">
        <v>19</v>
      </c>
      <c r="T2" s="6" t="s">
        <v>20</v>
      </c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20"/>
      <c r="AP2" s="21"/>
      <c r="AQ2" s="21"/>
      <c r="AR2" s="21"/>
      <c r="AS2" s="21"/>
    </row>
    <row r="3" ht="53" customHeight="1" spans="1:46">
      <c r="A3" s="8" t="s">
        <v>21</v>
      </c>
      <c r="B3" s="9" t="s">
        <v>22</v>
      </c>
      <c r="C3" s="10" t="s">
        <v>23</v>
      </c>
      <c r="D3" s="10">
        <v>46182</v>
      </c>
      <c r="E3" s="10" t="str">
        <f>_xlfn.DISPIMG("ID_77177B37F19F4BE58BCD0811EF838FD8",1)</f>
        <v>=DISPIMG("ID_77177B37F19F4BE58BCD0811EF838FD8",1)</v>
      </c>
      <c r="F3" s="10" t="s">
        <v>24</v>
      </c>
      <c r="G3" s="10" t="s">
        <v>25</v>
      </c>
      <c r="H3" s="10" t="s">
        <v>26</v>
      </c>
      <c r="I3" s="11" t="s">
        <v>27</v>
      </c>
      <c r="J3" s="11" t="s">
        <v>27</v>
      </c>
      <c r="K3" s="11" t="s">
        <v>27</v>
      </c>
      <c r="L3" s="11" t="s">
        <v>27</v>
      </c>
      <c r="M3" s="11" t="s">
        <v>27</v>
      </c>
      <c r="N3" s="11">
        <v>4</v>
      </c>
      <c r="O3" s="11">
        <v>0</v>
      </c>
      <c r="P3" s="11">
        <v>0</v>
      </c>
      <c r="Q3" s="11">
        <v>2</v>
      </c>
      <c r="R3" s="17">
        <f>100-(N3+O3+P3+Q3)</f>
        <v>94</v>
      </c>
      <c r="S3" s="18"/>
      <c r="T3" s="8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9"/>
    </row>
    <row r="4" ht="53" customHeight="1" spans="1:46">
      <c r="A4" s="8"/>
      <c r="B4" s="9"/>
      <c r="C4" s="10" t="s">
        <v>28</v>
      </c>
      <c r="D4" s="10">
        <v>46182</v>
      </c>
      <c r="E4" s="10" t="str">
        <f>_xlfn.DISPIMG("ID_7618C5813158495EAEB0D4124A739D64",1)</f>
        <v>=DISPIMG("ID_7618C5813158495EAEB0D4124A739D64",1)</v>
      </c>
      <c r="F4" s="10" t="s">
        <v>29</v>
      </c>
      <c r="G4" s="10" t="s">
        <v>30</v>
      </c>
      <c r="H4" s="10" t="s">
        <v>31</v>
      </c>
      <c r="I4" s="11" t="s">
        <v>27</v>
      </c>
      <c r="J4" s="11" t="s">
        <v>27</v>
      </c>
      <c r="K4" s="11" t="s">
        <v>27</v>
      </c>
      <c r="L4" s="11" t="s">
        <v>27</v>
      </c>
      <c r="M4" s="11" t="s">
        <v>27</v>
      </c>
      <c r="N4" s="11">
        <v>5</v>
      </c>
      <c r="O4" s="11">
        <v>0</v>
      </c>
      <c r="P4" s="11">
        <v>2</v>
      </c>
      <c r="Q4" s="11">
        <v>0</v>
      </c>
      <c r="R4" s="17">
        <f>100-(N4+O4+P4+Q4)</f>
        <v>93</v>
      </c>
      <c r="S4" s="18"/>
      <c r="T4" s="8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9"/>
    </row>
    <row r="5" ht="53" customHeight="1" spans="1:46">
      <c r="A5" s="8"/>
      <c r="B5" s="9"/>
      <c r="C5" s="10" t="s">
        <v>32</v>
      </c>
      <c r="D5" s="10">
        <v>46182</v>
      </c>
      <c r="E5" s="10" t="str">
        <f>_xlfn.DISPIMG("ID_E7CC8275AA22433E870AB1113B040ABC",1)</f>
        <v>=DISPIMG("ID_E7CC8275AA22433E870AB1113B040ABC",1)</v>
      </c>
      <c r="F5" s="10" t="s">
        <v>33</v>
      </c>
      <c r="G5" s="10" t="s">
        <v>34</v>
      </c>
      <c r="H5" s="10" t="s">
        <v>35</v>
      </c>
      <c r="I5" s="11" t="s">
        <v>27</v>
      </c>
      <c r="J5" s="11" t="s">
        <v>27</v>
      </c>
      <c r="K5" s="11" t="s">
        <v>27</v>
      </c>
      <c r="L5" s="11" t="s">
        <v>27</v>
      </c>
      <c r="M5" s="11" t="s">
        <v>27</v>
      </c>
      <c r="N5" s="11">
        <v>3</v>
      </c>
      <c r="O5" s="11">
        <v>0</v>
      </c>
      <c r="P5" s="11">
        <v>0</v>
      </c>
      <c r="Q5" s="11">
        <v>2</v>
      </c>
      <c r="R5" s="17">
        <f>100-(N5+O5+P5+Q5)</f>
        <v>95</v>
      </c>
      <c r="S5" s="18"/>
      <c r="T5" s="8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9"/>
    </row>
    <row r="6" ht="53" customHeight="1" spans="1:46">
      <c r="A6" s="8"/>
      <c r="B6" s="9"/>
      <c r="C6" s="10" t="s">
        <v>36</v>
      </c>
      <c r="D6" s="10">
        <v>46182</v>
      </c>
      <c r="E6" s="10" t="str">
        <f>_xlfn.DISPIMG("ID_D4C9C0398A0B43C59DDC7D57EAAF0C06",1)</f>
        <v>=DISPIMG("ID_D4C9C0398A0B43C59DDC7D57EAAF0C06",1)</v>
      </c>
      <c r="F6" s="10" t="s">
        <v>33</v>
      </c>
      <c r="G6" s="10" t="s">
        <v>37</v>
      </c>
      <c r="H6" s="10" t="s">
        <v>38</v>
      </c>
      <c r="I6" s="11" t="s">
        <v>27</v>
      </c>
      <c r="J6" s="11" t="s">
        <v>27</v>
      </c>
      <c r="K6" s="11" t="s">
        <v>27</v>
      </c>
      <c r="L6" s="11" t="s">
        <v>27</v>
      </c>
      <c r="M6" s="11" t="s">
        <v>27</v>
      </c>
      <c r="N6" s="11">
        <v>6</v>
      </c>
      <c r="O6" s="11">
        <v>0</v>
      </c>
      <c r="P6" s="11">
        <v>0</v>
      </c>
      <c r="Q6" s="11">
        <v>2</v>
      </c>
      <c r="R6" s="17">
        <f>100-(N6+O6+P6+Q6)</f>
        <v>92</v>
      </c>
      <c r="S6" s="18"/>
      <c r="T6" s="8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9"/>
    </row>
    <row r="7" ht="53" customHeight="1" spans="1:46">
      <c r="A7" s="8"/>
      <c r="B7" s="9"/>
      <c r="C7" s="10" t="s">
        <v>39</v>
      </c>
      <c r="D7" s="10">
        <v>46182</v>
      </c>
      <c r="E7" s="10" t="str">
        <f>_xlfn.DISPIMG("ID_1571B5BBC3B34B93B604EFD91D72A170",1)</f>
        <v>=DISPIMG("ID_1571B5BBC3B34B93B604EFD91D72A170",1)</v>
      </c>
      <c r="F7" s="10" t="s">
        <v>40</v>
      </c>
      <c r="G7" s="10" t="s">
        <v>41</v>
      </c>
      <c r="H7" s="10" t="s">
        <v>42</v>
      </c>
      <c r="I7" s="11" t="s">
        <v>27</v>
      </c>
      <c r="J7" s="11" t="s">
        <v>27</v>
      </c>
      <c r="K7" s="11" t="s">
        <v>27</v>
      </c>
      <c r="L7" s="11" t="s">
        <v>27</v>
      </c>
      <c r="M7" s="11" t="s">
        <v>27</v>
      </c>
      <c r="N7" s="11">
        <v>2</v>
      </c>
      <c r="O7" s="11">
        <v>0</v>
      </c>
      <c r="P7" s="11">
        <v>0</v>
      </c>
      <c r="Q7" s="11">
        <v>1</v>
      </c>
      <c r="R7" s="17">
        <f t="shared" ref="R7:R25" si="0">100-(N7+O7+P7+Q7)</f>
        <v>97</v>
      </c>
      <c r="S7" s="18"/>
      <c r="T7" s="8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9"/>
    </row>
    <row r="8" ht="53" customHeight="1" spans="1:46">
      <c r="A8" s="8"/>
      <c r="B8" s="9"/>
      <c r="C8" s="10" t="s">
        <v>43</v>
      </c>
      <c r="D8" s="10">
        <v>46182</v>
      </c>
      <c r="E8" s="10" t="str">
        <f>_xlfn.DISPIMG("ID_F99DD46082B542B1A11ADB60A79F3C7C",1)</f>
        <v>=DISPIMG("ID_F99DD46082B542B1A11ADB60A79F3C7C",1)</v>
      </c>
      <c r="F8" s="10" t="s">
        <v>29</v>
      </c>
      <c r="G8" s="10" t="s">
        <v>44</v>
      </c>
      <c r="H8" s="10" t="s">
        <v>45</v>
      </c>
      <c r="I8" s="11" t="s">
        <v>27</v>
      </c>
      <c r="J8" s="11" t="s">
        <v>27</v>
      </c>
      <c r="K8" s="11" t="s">
        <v>27</v>
      </c>
      <c r="L8" s="11" t="s">
        <v>27</v>
      </c>
      <c r="M8" s="11" t="s">
        <v>27</v>
      </c>
      <c r="N8" s="11">
        <v>3</v>
      </c>
      <c r="O8" s="11">
        <v>2</v>
      </c>
      <c r="P8" s="11">
        <v>0</v>
      </c>
      <c r="Q8" s="11">
        <v>0</v>
      </c>
      <c r="R8" s="17">
        <f t="shared" si="0"/>
        <v>95</v>
      </c>
      <c r="S8" s="18"/>
      <c r="T8" s="8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9"/>
    </row>
    <row r="9" ht="53" customHeight="1" spans="1:46">
      <c r="A9" s="8" t="s">
        <v>46</v>
      </c>
      <c r="B9" s="9" t="s">
        <v>47</v>
      </c>
      <c r="C9" s="10" t="s">
        <v>48</v>
      </c>
      <c r="D9" s="10">
        <v>46183</v>
      </c>
      <c r="E9" s="10" t="str">
        <f>_xlfn.DISPIMG("ID_F136D81E5A344730A448AEA74A0BA3A0",1)</f>
        <v>=DISPIMG("ID_F136D81E5A344730A448AEA74A0BA3A0",1)</v>
      </c>
      <c r="F9" s="10" t="s">
        <v>49</v>
      </c>
      <c r="G9" s="10" t="s">
        <v>50</v>
      </c>
      <c r="H9" s="10" t="s">
        <v>51</v>
      </c>
      <c r="I9" s="11" t="s">
        <v>52</v>
      </c>
      <c r="J9" s="11" t="s">
        <v>53</v>
      </c>
      <c r="K9" s="11">
        <v>25</v>
      </c>
      <c r="L9" s="11">
        <v>0</v>
      </c>
      <c r="M9" s="11">
        <v>0</v>
      </c>
      <c r="N9" s="11">
        <v>2</v>
      </c>
      <c r="O9" s="11">
        <v>0</v>
      </c>
      <c r="P9" s="11">
        <v>0</v>
      </c>
      <c r="Q9" s="11">
        <v>8</v>
      </c>
      <c r="R9" s="17">
        <f t="shared" si="0"/>
        <v>90</v>
      </c>
      <c r="S9" s="18"/>
      <c r="T9" s="8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9"/>
    </row>
    <row r="10" ht="53" customHeight="1" spans="1:46">
      <c r="A10" s="8"/>
      <c r="B10" s="9"/>
      <c r="C10" s="10" t="s">
        <v>54</v>
      </c>
      <c r="D10" s="10">
        <v>46183</v>
      </c>
      <c r="E10" s="10" t="str">
        <f>_xlfn.DISPIMG("ID_18822998C0724FAAA1595EFB8B1283B2",1)</f>
        <v>=DISPIMG("ID_18822998C0724FAAA1595EFB8B1283B2",1)</v>
      </c>
      <c r="F10" s="10" t="s">
        <v>55</v>
      </c>
      <c r="G10" s="10" t="s">
        <v>56</v>
      </c>
      <c r="H10" s="10" t="s">
        <v>57</v>
      </c>
      <c r="I10" s="11" t="s">
        <v>58</v>
      </c>
      <c r="J10" s="11" t="s">
        <v>59</v>
      </c>
      <c r="K10" s="11">
        <v>60</v>
      </c>
      <c r="L10" s="11">
        <v>0</v>
      </c>
      <c r="M10" s="11">
        <v>0</v>
      </c>
      <c r="N10" s="11">
        <v>2</v>
      </c>
      <c r="O10" s="11">
        <v>0</v>
      </c>
      <c r="P10" s="11">
        <v>0</v>
      </c>
      <c r="Q10" s="11">
        <v>8</v>
      </c>
      <c r="R10" s="17">
        <f t="shared" si="0"/>
        <v>90</v>
      </c>
      <c r="S10" s="18"/>
      <c r="T10" s="8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9"/>
    </row>
    <row r="11" ht="53" customHeight="1" spans="1:46">
      <c r="A11" s="8"/>
      <c r="B11" s="9"/>
      <c r="C11" s="10" t="s">
        <v>48</v>
      </c>
      <c r="D11" s="10">
        <v>46183</v>
      </c>
      <c r="E11" s="10" t="str">
        <f>_xlfn.DISPIMG("ID_AC84CD3EDF584EA1840D4DE13220DB28",1)</f>
        <v>=DISPIMG("ID_AC84CD3EDF584EA1840D4DE13220DB28",1)</v>
      </c>
      <c r="F11" s="10" t="s">
        <v>49</v>
      </c>
      <c r="G11" s="10" t="s">
        <v>50</v>
      </c>
      <c r="H11" s="10" t="s">
        <v>60</v>
      </c>
      <c r="I11" s="11" t="s">
        <v>61</v>
      </c>
      <c r="J11" s="11" t="s">
        <v>53</v>
      </c>
      <c r="K11" s="11">
        <v>20</v>
      </c>
      <c r="L11" s="11">
        <v>0</v>
      </c>
      <c r="M11" s="11">
        <v>0</v>
      </c>
      <c r="N11" s="11">
        <v>2</v>
      </c>
      <c r="O11" s="11">
        <v>0</v>
      </c>
      <c r="P11" s="11">
        <v>0</v>
      </c>
      <c r="Q11" s="11">
        <v>7</v>
      </c>
      <c r="R11" s="17">
        <f t="shared" si="0"/>
        <v>91</v>
      </c>
      <c r="S11" s="18"/>
      <c r="T11" s="8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9"/>
    </row>
    <row r="12" ht="53" customHeight="1" spans="1:46">
      <c r="A12" s="8"/>
      <c r="B12" s="9"/>
      <c r="C12" s="10" t="s">
        <v>62</v>
      </c>
      <c r="D12" s="10">
        <v>46183</v>
      </c>
      <c r="E12" s="10" t="str">
        <f>_xlfn.DISPIMG("ID_416C60ADD73E44E98120AC91522A3DA0",1)</f>
        <v>=DISPIMG("ID_416C60ADD73E44E98120AC91522A3DA0",1)</v>
      </c>
      <c r="F12" s="10" t="s">
        <v>55</v>
      </c>
      <c r="G12" s="10" t="s">
        <v>63</v>
      </c>
      <c r="H12" s="10" t="s">
        <v>60</v>
      </c>
      <c r="I12" s="11" t="s">
        <v>64</v>
      </c>
      <c r="J12" s="11" t="s">
        <v>59</v>
      </c>
      <c r="K12" s="11">
        <v>67</v>
      </c>
      <c r="L12" s="11">
        <v>0</v>
      </c>
      <c r="M12" s="11">
        <v>0</v>
      </c>
      <c r="N12" s="11">
        <v>2</v>
      </c>
      <c r="O12" s="11">
        <v>0</v>
      </c>
      <c r="P12" s="11">
        <v>0</v>
      </c>
      <c r="Q12" s="11">
        <v>4</v>
      </c>
      <c r="R12" s="17">
        <f t="shared" si="0"/>
        <v>94</v>
      </c>
      <c r="S12" s="18"/>
      <c r="T12" s="8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9"/>
    </row>
    <row r="13" ht="53" customHeight="1" spans="1:46">
      <c r="A13" s="8"/>
      <c r="B13" s="9"/>
      <c r="C13" s="10" t="s">
        <v>65</v>
      </c>
      <c r="D13" s="10">
        <v>46183</v>
      </c>
      <c r="E13" s="10" t="str">
        <f>_xlfn.DISPIMG("ID_F548B8BEF59C46C68C3969A1464891FE",1)</f>
        <v>=DISPIMG("ID_F548B8BEF59C46C68C3969A1464891FE",1)</v>
      </c>
      <c r="F13" s="10" t="s">
        <v>66</v>
      </c>
      <c r="G13" s="10" t="s">
        <v>67</v>
      </c>
      <c r="H13" s="10" t="s">
        <v>68</v>
      </c>
      <c r="I13" s="11" t="s">
        <v>69</v>
      </c>
      <c r="J13" s="11" t="s">
        <v>70</v>
      </c>
      <c r="K13" s="11">
        <v>55</v>
      </c>
      <c r="L13" s="11">
        <v>0</v>
      </c>
      <c r="M13" s="11">
        <v>0</v>
      </c>
      <c r="N13" s="11">
        <v>2</v>
      </c>
      <c r="O13" s="11">
        <v>0</v>
      </c>
      <c r="P13" s="11">
        <v>0</v>
      </c>
      <c r="Q13" s="11">
        <v>4</v>
      </c>
      <c r="R13" s="17">
        <f t="shared" si="0"/>
        <v>94</v>
      </c>
      <c r="S13" s="18"/>
      <c r="T13" s="8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9"/>
    </row>
    <row r="14" ht="53" customHeight="1" spans="1:46">
      <c r="A14" s="8"/>
      <c r="B14" s="9"/>
      <c r="C14" s="10" t="s">
        <v>71</v>
      </c>
      <c r="D14" s="10">
        <v>46183</v>
      </c>
      <c r="E14" s="10" t="str">
        <f>_xlfn.DISPIMG("ID_C2B6BFB7D23B41AD9943AD73C39855C3",1)</f>
        <v>=DISPIMG("ID_C2B6BFB7D23B41AD9943AD73C39855C3",1)</v>
      </c>
      <c r="F14" s="10" t="s">
        <v>66</v>
      </c>
      <c r="G14" s="10" t="s">
        <v>72</v>
      </c>
      <c r="H14" s="10" t="s">
        <v>73</v>
      </c>
      <c r="I14" s="11" t="s">
        <v>74</v>
      </c>
      <c r="J14" s="11" t="s">
        <v>75</v>
      </c>
      <c r="K14" s="11">
        <v>59</v>
      </c>
      <c r="L14" s="11">
        <v>0</v>
      </c>
      <c r="M14" s="11">
        <v>0</v>
      </c>
      <c r="N14" s="11">
        <v>5</v>
      </c>
      <c r="O14" s="11">
        <v>1</v>
      </c>
      <c r="P14" s="11">
        <v>0</v>
      </c>
      <c r="Q14" s="11">
        <v>1</v>
      </c>
      <c r="R14" s="17">
        <f t="shared" si="0"/>
        <v>93</v>
      </c>
      <c r="S14" s="18"/>
      <c r="T14" s="8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9"/>
    </row>
    <row r="15" ht="57" customHeight="1" spans="1:55">
      <c r="A15" s="8" t="s">
        <v>76</v>
      </c>
      <c r="B15" s="9" t="s">
        <v>77</v>
      </c>
      <c r="C15" s="10" t="s">
        <v>78</v>
      </c>
      <c r="D15" s="10">
        <v>46184</v>
      </c>
      <c r="E15" s="10" t="str">
        <f>_xlfn.DISPIMG("ID_7F125805DE014DEFA3C0406C870C454B",1)</f>
        <v>=DISPIMG("ID_7F125805DE014DEFA3C0406C870C454B",1)</v>
      </c>
      <c r="F15" s="11" t="s">
        <v>79</v>
      </c>
      <c r="G15" s="11" t="s">
        <v>80</v>
      </c>
      <c r="H15" s="11" t="s">
        <v>81</v>
      </c>
      <c r="I15" s="11" t="s">
        <v>27</v>
      </c>
      <c r="J15" s="11" t="s">
        <v>27</v>
      </c>
      <c r="K15" s="11" t="s">
        <v>27</v>
      </c>
      <c r="L15" s="11" t="s">
        <v>27</v>
      </c>
      <c r="M15" s="11" t="s">
        <v>27</v>
      </c>
      <c r="N15" s="11">
        <v>1</v>
      </c>
      <c r="O15" s="11">
        <v>0</v>
      </c>
      <c r="P15" s="11">
        <v>0</v>
      </c>
      <c r="Q15" s="11">
        <v>2</v>
      </c>
      <c r="R15" s="17">
        <f t="shared" si="0"/>
        <v>97</v>
      </c>
      <c r="S15" s="18"/>
      <c r="T15" s="8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</row>
    <row r="16" ht="57" customHeight="1" spans="1:55">
      <c r="A16" s="8"/>
      <c r="B16" s="9"/>
      <c r="C16" s="10" t="s">
        <v>82</v>
      </c>
      <c r="D16" s="10">
        <v>46184</v>
      </c>
      <c r="E16" s="10" t="str">
        <f>_xlfn.DISPIMG("ID_2E1A732340F441699EBDDE3AADA7ED18",1)</f>
        <v>=DISPIMG("ID_2E1A732340F441699EBDDE3AADA7ED18",1)</v>
      </c>
      <c r="F16" s="11" t="s">
        <v>29</v>
      </c>
      <c r="G16" s="11" t="s">
        <v>83</v>
      </c>
      <c r="H16" s="11" t="s">
        <v>45</v>
      </c>
      <c r="I16" s="11" t="s">
        <v>27</v>
      </c>
      <c r="J16" s="11" t="s">
        <v>27</v>
      </c>
      <c r="K16" s="11" t="s">
        <v>27</v>
      </c>
      <c r="L16" s="11" t="s">
        <v>27</v>
      </c>
      <c r="M16" s="11" t="s">
        <v>27</v>
      </c>
      <c r="N16" s="11">
        <v>1</v>
      </c>
      <c r="O16" s="11">
        <v>0</v>
      </c>
      <c r="P16" s="11">
        <v>0</v>
      </c>
      <c r="Q16" s="11">
        <v>1</v>
      </c>
      <c r="R16" s="17">
        <f t="shared" si="0"/>
        <v>98</v>
      </c>
      <c r="S16" s="18"/>
      <c r="T16" s="8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9"/>
    </row>
    <row r="17" ht="57" customHeight="1" spans="1:55">
      <c r="A17" s="8"/>
      <c r="B17" s="9"/>
      <c r="C17" s="10" t="s">
        <v>84</v>
      </c>
      <c r="D17" s="10">
        <v>46184</v>
      </c>
      <c r="E17" s="10" t="str">
        <f>_xlfn.DISPIMG("ID_EA5125C42958492EAA69C4E233D54BD4",1)</f>
        <v>=DISPIMG("ID_EA5125C42958492EAA69C4E233D54BD4",1)</v>
      </c>
      <c r="F17" s="11" t="s">
        <v>29</v>
      </c>
      <c r="G17" s="11" t="s">
        <v>85</v>
      </c>
      <c r="H17" s="11" t="s">
        <v>86</v>
      </c>
      <c r="I17" s="11" t="s">
        <v>27</v>
      </c>
      <c r="J17" s="11" t="s">
        <v>27</v>
      </c>
      <c r="K17" s="11" t="s">
        <v>27</v>
      </c>
      <c r="L17" s="11" t="s">
        <v>27</v>
      </c>
      <c r="M17" s="11" t="s">
        <v>27</v>
      </c>
      <c r="N17" s="11">
        <v>2</v>
      </c>
      <c r="O17" s="11">
        <v>0</v>
      </c>
      <c r="P17" s="11">
        <v>0</v>
      </c>
      <c r="Q17" s="11">
        <v>5</v>
      </c>
      <c r="R17" s="17">
        <f t="shared" si="0"/>
        <v>93</v>
      </c>
      <c r="S17" s="18"/>
      <c r="T17" s="8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9"/>
    </row>
    <row r="18" ht="57" customHeight="1" spans="1:55">
      <c r="A18" s="8"/>
      <c r="B18" s="9"/>
      <c r="C18" s="10" t="s">
        <v>87</v>
      </c>
      <c r="D18" s="10">
        <v>46184</v>
      </c>
      <c r="E18" s="10" t="str">
        <f>_xlfn.DISPIMG("ID_EE58BEA42F54435EA160CA6B8BA61B0F",1)</f>
        <v>=DISPIMG("ID_EE58BEA42F54435EA160CA6B8BA61B0F",1)</v>
      </c>
      <c r="F18" s="11" t="s">
        <v>40</v>
      </c>
      <c r="G18" s="11" t="s">
        <v>88</v>
      </c>
      <c r="H18" s="11" t="s">
        <v>89</v>
      </c>
      <c r="I18" s="11" t="s">
        <v>27</v>
      </c>
      <c r="J18" s="11" t="s">
        <v>27</v>
      </c>
      <c r="K18" s="11" t="s">
        <v>27</v>
      </c>
      <c r="L18" s="11" t="s">
        <v>27</v>
      </c>
      <c r="M18" s="11" t="s">
        <v>27</v>
      </c>
      <c r="N18" s="11">
        <v>2</v>
      </c>
      <c r="O18" s="11">
        <v>0</v>
      </c>
      <c r="P18" s="11">
        <v>0</v>
      </c>
      <c r="Q18" s="11">
        <v>5</v>
      </c>
      <c r="R18" s="17">
        <f t="shared" si="0"/>
        <v>93</v>
      </c>
      <c r="S18" s="18"/>
      <c r="T18" s="8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9"/>
    </row>
    <row r="19" ht="57" customHeight="1" spans="1:55">
      <c r="A19" s="8"/>
      <c r="B19" s="9"/>
      <c r="C19" s="10" t="s">
        <v>90</v>
      </c>
      <c r="D19" s="10">
        <v>46184</v>
      </c>
      <c r="E19" s="10" t="str">
        <f>_xlfn.DISPIMG("ID_0251EA33EF7F45BFB97EBE95BBBE4A3A",1)</f>
        <v>=DISPIMG("ID_0251EA33EF7F45BFB97EBE95BBBE4A3A",1)</v>
      </c>
      <c r="F19" s="11" t="s">
        <v>79</v>
      </c>
      <c r="G19" s="11" t="s">
        <v>91</v>
      </c>
      <c r="H19" s="11" t="s">
        <v>92</v>
      </c>
      <c r="I19" s="11" t="s">
        <v>27</v>
      </c>
      <c r="J19" s="11" t="s">
        <v>27</v>
      </c>
      <c r="K19" s="11" t="s">
        <v>27</v>
      </c>
      <c r="L19" s="11" t="s">
        <v>27</v>
      </c>
      <c r="M19" s="11" t="s">
        <v>27</v>
      </c>
      <c r="N19" s="11">
        <v>2</v>
      </c>
      <c r="O19" s="11">
        <v>0</v>
      </c>
      <c r="P19" s="11">
        <v>0</v>
      </c>
      <c r="Q19" s="11">
        <v>4</v>
      </c>
      <c r="R19" s="17">
        <f t="shared" si="0"/>
        <v>94</v>
      </c>
      <c r="S19" s="18"/>
      <c r="T19" s="8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9"/>
    </row>
    <row r="20" ht="57" customHeight="1" spans="1:55">
      <c r="A20" s="8"/>
      <c r="B20" s="9"/>
      <c r="C20" s="10" t="s">
        <v>93</v>
      </c>
      <c r="D20" s="10">
        <v>46184</v>
      </c>
      <c r="E20" s="10" t="str">
        <f>_xlfn.DISPIMG("ID_A1C6848F04AC4109A186D243132A2C29",1)</f>
        <v>=DISPIMG("ID_A1C6848F04AC4109A186D243132A2C29",1)</v>
      </c>
      <c r="F20" s="11" t="s">
        <v>40</v>
      </c>
      <c r="G20" s="11" t="s">
        <v>94</v>
      </c>
      <c r="H20" s="11" t="s">
        <v>42</v>
      </c>
      <c r="I20" s="11" t="s">
        <v>27</v>
      </c>
      <c r="J20" s="11" t="s">
        <v>27</v>
      </c>
      <c r="K20" s="11" t="s">
        <v>27</v>
      </c>
      <c r="L20" s="11" t="s">
        <v>27</v>
      </c>
      <c r="M20" s="11" t="s">
        <v>27</v>
      </c>
      <c r="N20" s="11">
        <v>0</v>
      </c>
      <c r="O20" s="11">
        <v>0</v>
      </c>
      <c r="P20" s="11">
        <v>0</v>
      </c>
      <c r="Q20" s="11">
        <v>2</v>
      </c>
      <c r="R20" s="17">
        <f t="shared" si="0"/>
        <v>98</v>
      </c>
      <c r="S20" s="18"/>
      <c r="T20" s="8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9"/>
    </row>
    <row r="21" ht="57" customHeight="1" spans="1:55">
      <c r="A21" s="8"/>
      <c r="B21" s="9"/>
      <c r="C21" s="10" t="s">
        <v>95</v>
      </c>
      <c r="D21" s="10">
        <v>46184</v>
      </c>
      <c r="E21" s="10" t="str">
        <f>_xlfn.DISPIMG("ID_984121535EAC46AD88746F23FC5DC49B",1)</f>
        <v>=DISPIMG("ID_984121535EAC46AD88746F23FC5DC49B",1)</v>
      </c>
      <c r="F21" s="11" t="s">
        <v>40</v>
      </c>
      <c r="G21" s="11" t="s">
        <v>96</v>
      </c>
      <c r="H21" s="11" t="s">
        <v>97</v>
      </c>
      <c r="I21" s="11" t="s">
        <v>27</v>
      </c>
      <c r="J21" s="11" t="s">
        <v>27</v>
      </c>
      <c r="K21" s="11" t="s">
        <v>27</v>
      </c>
      <c r="L21" s="11" t="s">
        <v>27</v>
      </c>
      <c r="M21" s="11" t="s">
        <v>27</v>
      </c>
      <c r="N21" s="11">
        <v>1</v>
      </c>
      <c r="O21" s="11">
        <v>0</v>
      </c>
      <c r="P21" s="11">
        <v>0</v>
      </c>
      <c r="Q21" s="11">
        <v>2</v>
      </c>
      <c r="R21" s="17">
        <f t="shared" si="0"/>
        <v>97</v>
      </c>
      <c r="S21" s="18"/>
      <c r="T21" s="8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9"/>
    </row>
    <row r="22" ht="57" customHeight="1" spans="1:55">
      <c r="A22" s="8"/>
      <c r="B22" s="9"/>
      <c r="C22" s="10" t="s">
        <v>98</v>
      </c>
      <c r="D22" s="10">
        <v>46184</v>
      </c>
      <c r="E22" s="10" t="str">
        <f>_xlfn.DISPIMG("ID_53663E83EBEA4B6D8541F62E7BB17AD6",1)</f>
        <v>=DISPIMG("ID_53663E83EBEA4B6D8541F62E7BB17AD6",1)</v>
      </c>
      <c r="F22" s="11" t="s">
        <v>99</v>
      </c>
      <c r="G22" s="11" t="s">
        <v>100</v>
      </c>
      <c r="H22" s="11" t="s">
        <v>101</v>
      </c>
      <c r="I22" s="11" t="s">
        <v>27</v>
      </c>
      <c r="J22" s="11" t="s">
        <v>27</v>
      </c>
      <c r="K22" s="11" t="s">
        <v>27</v>
      </c>
      <c r="L22" s="11" t="s">
        <v>27</v>
      </c>
      <c r="M22" s="11" t="s">
        <v>27</v>
      </c>
      <c r="N22" s="11">
        <v>0</v>
      </c>
      <c r="O22" s="11">
        <v>0</v>
      </c>
      <c r="P22" s="11">
        <v>0</v>
      </c>
      <c r="Q22" s="11">
        <v>1</v>
      </c>
      <c r="R22" s="17">
        <f t="shared" si="0"/>
        <v>99</v>
      </c>
      <c r="S22" s="18"/>
      <c r="T22" s="8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9"/>
    </row>
    <row r="23" ht="57" customHeight="1" spans="1:55">
      <c r="A23" s="8"/>
      <c r="B23" s="9"/>
      <c r="C23" s="10" t="s">
        <v>102</v>
      </c>
      <c r="D23" s="10">
        <v>46184</v>
      </c>
      <c r="E23" s="10" t="str">
        <f>_xlfn.DISPIMG("ID_9425BA2A6FD642BCB0AF222E03DA1104",1)</f>
        <v>=DISPIMG("ID_9425BA2A6FD642BCB0AF222E03DA1104",1)</v>
      </c>
      <c r="F23" s="11" t="s">
        <v>99</v>
      </c>
      <c r="G23" s="11" t="s">
        <v>103</v>
      </c>
      <c r="H23" s="11" t="s">
        <v>104</v>
      </c>
      <c r="I23" s="11" t="s">
        <v>27</v>
      </c>
      <c r="J23" s="11" t="s">
        <v>27</v>
      </c>
      <c r="K23" s="11" t="s">
        <v>27</v>
      </c>
      <c r="L23" s="11" t="s">
        <v>27</v>
      </c>
      <c r="M23" s="11" t="s">
        <v>27</v>
      </c>
      <c r="N23" s="11">
        <v>0</v>
      </c>
      <c r="O23" s="11">
        <v>0</v>
      </c>
      <c r="P23" s="11">
        <v>0</v>
      </c>
      <c r="Q23" s="11">
        <v>2</v>
      </c>
      <c r="R23" s="17">
        <f t="shared" si="0"/>
        <v>98</v>
      </c>
      <c r="S23" s="18"/>
      <c r="T23" s="8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9"/>
    </row>
    <row r="24" ht="57" customHeight="1" spans="1:55">
      <c r="A24" s="8"/>
      <c r="B24" s="9"/>
      <c r="C24" s="10" t="s">
        <v>105</v>
      </c>
      <c r="D24" s="10">
        <v>46184</v>
      </c>
      <c r="E24" s="10" t="str">
        <f>_xlfn.DISPIMG("ID_75ADAD28394D402589B94A5EDAA0EA65",1)</f>
        <v>=DISPIMG("ID_75ADAD28394D402589B94A5EDAA0EA65",1)</v>
      </c>
      <c r="F24" s="11" t="s">
        <v>99</v>
      </c>
      <c r="G24" s="11" t="s">
        <v>106</v>
      </c>
      <c r="H24" s="11" t="s">
        <v>107</v>
      </c>
      <c r="I24" s="11" t="s">
        <v>27</v>
      </c>
      <c r="J24" s="11" t="s">
        <v>27</v>
      </c>
      <c r="K24" s="11" t="s">
        <v>27</v>
      </c>
      <c r="L24" s="11" t="s">
        <v>27</v>
      </c>
      <c r="M24" s="11" t="s">
        <v>27</v>
      </c>
      <c r="N24" s="11">
        <v>2</v>
      </c>
      <c r="O24" s="11">
        <v>0</v>
      </c>
      <c r="P24" s="11">
        <v>0</v>
      </c>
      <c r="Q24" s="11">
        <v>2</v>
      </c>
      <c r="R24" s="17">
        <f t="shared" si="0"/>
        <v>96</v>
      </c>
      <c r="S24" s="18"/>
      <c r="T24" s="8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9"/>
    </row>
    <row r="25" ht="57" customHeight="1" spans="1:55">
      <c r="A25" s="8" t="s">
        <v>108</v>
      </c>
      <c r="B25" s="9" t="s">
        <v>109</v>
      </c>
      <c r="C25" s="10" t="s">
        <v>65</v>
      </c>
      <c r="D25" s="10">
        <v>46185</v>
      </c>
      <c r="E25" s="10" t="str">
        <f>_xlfn.DISPIMG("ID_71F52BB9E9304F12ACB4AAA4B97E92B1",1)</f>
        <v>=DISPIMG("ID_71F52BB9E9304F12ACB4AAA4B97E92B1",1)</v>
      </c>
      <c r="F25" s="11" t="s">
        <v>24</v>
      </c>
      <c r="G25" s="11" t="s">
        <v>110</v>
      </c>
      <c r="H25" s="11" t="s">
        <v>26</v>
      </c>
      <c r="I25" s="11" t="s">
        <v>111</v>
      </c>
      <c r="J25" s="11" t="s">
        <v>112</v>
      </c>
      <c r="K25" s="11">
        <v>64</v>
      </c>
      <c r="L25" s="11">
        <v>0</v>
      </c>
      <c r="M25" s="11">
        <v>0</v>
      </c>
      <c r="N25" s="11">
        <v>2</v>
      </c>
      <c r="O25" s="11">
        <v>0</v>
      </c>
      <c r="P25" s="11">
        <v>0</v>
      </c>
      <c r="Q25" s="11">
        <v>2</v>
      </c>
      <c r="R25" s="18">
        <f t="shared" si="0"/>
        <v>96</v>
      </c>
      <c r="S25" s="18"/>
      <c r="T25" s="8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9"/>
    </row>
    <row r="26" ht="57" customHeight="1" spans="1:55">
      <c r="A26" s="8"/>
      <c r="B26" s="9"/>
      <c r="C26" s="10" t="s">
        <v>113</v>
      </c>
      <c r="D26" s="10">
        <v>46185</v>
      </c>
      <c r="E26" s="10" t="str">
        <f>_xlfn.DISPIMG("ID_45AFB5FF5A3A4346A9B6DABD12244074",1)</f>
        <v>=DISPIMG("ID_45AFB5FF5A3A4346A9B6DABD12244074",1)</v>
      </c>
      <c r="F26" s="11" t="s">
        <v>24</v>
      </c>
      <c r="G26" s="11" t="s">
        <v>114</v>
      </c>
      <c r="H26" s="11" t="s">
        <v>115</v>
      </c>
      <c r="I26" s="11" t="s">
        <v>116</v>
      </c>
      <c r="J26" s="11" t="s">
        <v>112</v>
      </c>
      <c r="K26" s="11">
        <v>63</v>
      </c>
      <c r="L26" s="11">
        <v>0</v>
      </c>
      <c r="M26" s="11">
        <v>0</v>
      </c>
      <c r="N26" s="11">
        <v>2</v>
      </c>
      <c r="O26" s="11">
        <v>0</v>
      </c>
      <c r="P26" s="11">
        <v>0</v>
      </c>
      <c r="Q26" s="11">
        <v>4</v>
      </c>
      <c r="R26" s="18">
        <f>100-(N26+O26+P26+Q26)</f>
        <v>94</v>
      </c>
      <c r="S26" s="18"/>
      <c r="T26" s="8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9"/>
    </row>
    <row r="27" ht="57" customHeight="1" spans="1:55">
      <c r="A27" s="8"/>
      <c r="B27" s="9"/>
      <c r="C27" s="10" t="s">
        <v>117</v>
      </c>
      <c r="D27" s="10">
        <v>46185</v>
      </c>
      <c r="E27" s="10" t="str">
        <f>_xlfn.DISPIMG("ID_F6CBB079EE2E4B119F8C0227E6BE6C10",1)</f>
        <v>=DISPIMG("ID_F6CBB079EE2E4B119F8C0227E6BE6C10",1)</v>
      </c>
      <c r="F27" s="11" t="s">
        <v>29</v>
      </c>
      <c r="G27" s="11" t="s">
        <v>118</v>
      </c>
      <c r="H27" s="11" t="s">
        <v>119</v>
      </c>
      <c r="I27" s="11" t="s">
        <v>120</v>
      </c>
      <c r="J27" s="11" t="s">
        <v>121</v>
      </c>
      <c r="K27" s="11">
        <v>192</v>
      </c>
      <c r="L27" s="11">
        <v>0</v>
      </c>
      <c r="M27" s="11">
        <v>0</v>
      </c>
      <c r="N27" s="11">
        <v>8</v>
      </c>
      <c r="O27" s="11">
        <v>0</v>
      </c>
      <c r="P27" s="11">
        <v>0</v>
      </c>
      <c r="Q27" s="11">
        <v>6</v>
      </c>
      <c r="R27" s="18">
        <f>100-(N27+O27+P27+Q27)</f>
        <v>86</v>
      </c>
      <c r="S27" s="18"/>
      <c r="T27" s="8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9"/>
    </row>
    <row r="28" ht="57" customHeight="1" spans="1:55">
      <c r="A28" s="8"/>
      <c r="B28" s="9"/>
      <c r="C28" s="10" t="s">
        <v>122</v>
      </c>
      <c r="D28" s="10">
        <v>46185</v>
      </c>
      <c r="E28" s="10" t="str">
        <f>_xlfn.DISPIMG("ID_CD5EF36BB2CC479DB5D8535B39456655",1)</f>
        <v>=DISPIMG("ID_CD5EF36BB2CC479DB5D8535B39456655",1)</v>
      </c>
      <c r="F28" s="11" t="s">
        <v>29</v>
      </c>
      <c r="G28" s="11" t="s">
        <v>123</v>
      </c>
      <c r="H28" s="11" t="s">
        <v>124</v>
      </c>
      <c r="I28" s="11" t="s">
        <v>125</v>
      </c>
      <c r="J28" s="11" t="s">
        <v>126</v>
      </c>
      <c r="K28" s="11">
        <v>95</v>
      </c>
      <c r="L28" s="11">
        <v>0</v>
      </c>
      <c r="M28" s="11">
        <v>0</v>
      </c>
      <c r="N28" s="11">
        <v>2</v>
      </c>
      <c r="O28" s="11">
        <v>0</v>
      </c>
      <c r="P28" s="11">
        <v>0</v>
      </c>
      <c r="Q28" s="11">
        <v>8</v>
      </c>
      <c r="R28" s="18">
        <f>100-(N28+O28+P28+Q28)</f>
        <v>90</v>
      </c>
      <c r="S28" s="18"/>
      <c r="T28" s="8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9"/>
    </row>
    <row r="29" ht="57" customHeight="1" spans="1:55">
      <c r="A29" s="8"/>
      <c r="B29" s="9"/>
      <c r="C29" s="10" t="s">
        <v>105</v>
      </c>
      <c r="D29" s="10">
        <v>46185</v>
      </c>
      <c r="E29" s="10" t="str">
        <f>_xlfn.DISPIMG("ID_BCBD482404FB4FF69EB8EFCE5A2B8B05",1)</f>
        <v>=DISPIMG("ID_BCBD482404FB4FF69EB8EFCE5A2B8B05",1)</v>
      </c>
      <c r="F29" s="11" t="s">
        <v>99</v>
      </c>
      <c r="G29" s="11" t="s">
        <v>127</v>
      </c>
      <c r="H29" s="11" t="s">
        <v>107</v>
      </c>
      <c r="I29" s="11" t="s">
        <v>128</v>
      </c>
      <c r="J29" s="11" t="s">
        <v>129</v>
      </c>
      <c r="K29" s="11">
        <v>33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3</v>
      </c>
      <c r="R29" s="18">
        <f>100-(N29+O29+P29+Q29)</f>
        <v>97</v>
      </c>
      <c r="S29" s="18"/>
      <c r="T29" s="8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9"/>
    </row>
    <row r="30" ht="57" customHeight="1" spans="1:55">
      <c r="A30" s="8"/>
      <c r="B30" s="9"/>
      <c r="C30" s="10" t="s">
        <v>130</v>
      </c>
      <c r="D30" s="10">
        <v>46185</v>
      </c>
      <c r="E30" s="10" t="str">
        <f>_xlfn.DISPIMG("ID_D26EC67A1883420B9B58132A9A1596CD",1)</f>
        <v>=DISPIMG("ID_D26EC67A1883420B9B58132A9A1596CD",1)</v>
      </c>
      <c r="F30" s="11" t="s">
        <v>99</v>
      </c>
      <c r="G30" s="11" t="s">
        <v>131</v>
      </c>
      <c r="H30" s="11" t="s">
        <v>132</v>
      </c>
      <c r="I30" s="11" t="s">
        <v>133</v>
      </c>
      <c r="J30" s="11" t="s">
        <v>129</v>
      </c>
      <c r="K30" s="11">
        <v>28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2</v>
      </c>
      <c r="R30" s="18">
        <f>100-(N30+O30+P30+Q30)</f>
        <v>98</v>
      </c>
      <c r="S30" s="18"/>
      <c r="T30" s="8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9"/>
    </row>
    <row r="31" spans="1:53">
      <c r="A31" s="12"/>
      <c r="B31" s="12"/>
      <c r="C31" s="12"/>
      <c r="D31" s="13"/>
      <c r="E31" s="12"/>
      <c r="F31" s="12"/>
      <c r="G31" s="12"/>
      <c r="H31" s="12"/>
      <c r="I31" s="16"/>
      <c r="J31" s="16"/>
      <c r="K31" s="16"/>
      <c r="L31" s="16"/>
      <c r="M31" s="16"/>
      <c r="N31" s="16"/>
      <c r="O31" s="16"/>
      <c r="P31" s="16"/>
      <c r="Q31" s="16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</row>
    <row r="32" spans="1:53">
      <c r="A32" s="12"/>
      <c r="B32" s="12"/>
      <c r="C32" s="12"/>
      <c r="D32" s="13"/>
      <c r="E32" s="12"/>
      <c r="F32" s="12"/>
      <c r="G32" s="12"/>
      <c r="H32" s="12"/>
      <c r="I32" s="16"/>
      <c r="J32" s="16"/>
      <c r="K32" s="16"/>
      <c r="L32" s="16"/>
      <c r="M32" s="16"/>
      <c r="N32" s="16"/>
      <c r="O32" s="16"/>
      <c r="P32" s="16"/>
      <c r="Q32" s="16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</row>
    <row r="33" spans="1:53">
      <c r="A33" s="12"/>
      <c r="B33" s="12"/>
      <c r="C33" s="12"/>
      <c r="D33" s="13"/>
      <c r="E33" s="12"/>
      <c r="F33" s="12"/>
      <c r="G33" s="12"/>
      <c r="H33" s="12"/>
      <c r="I33" s="16"/>
      <c r="J33" s="16"/>
      <c r="K33" s="16"/>
      <c r="L33" s="16"/>
      <c r="M33" s="16"/>
      <c r="N33" s="16"/>
      <c r="O33" s="16"/>
      <c r="P33" s="16"/>
      <c r="Q33" s="16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</row>
    <row r="34" spans="1:53">
      <c r="A34" s="12"/>
      <c r="B34" s="12"/>
      <c r="C34" s="12"/>
      <c r="D34" s="13"/>
      <c r="E34" s="12"/>
      <c r="F34" s="12"/>
      <c r="G34" s="12"/>
      <c r="H34" s="12"/>
      <c r="I34" s="16"/>
      <c r="J34" s="16"/>
      <c r="K34" s="16"/>
      <c r="L34" s="16"/>
      <c r="M34" s="16"/>
      <c r="N34" s="16"/>
      <c r="O34" s="16"/>
      <c r="P34" s="16"/>
      <c r="Q34" s="16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</row>
    <row r="35" spans="1:53">
      <c r="A35" s="12"/>
      <c r="B35" s="12"/>
      <c r="C35" s="12"/>
      <c r="D35" s="13"/>
      <c r="E35" s="12"/>
      <c r="F35" s="12"/>
      <c r="G35" s="12"/>
      <c r="H35" s="12"/>
      <c r="I35" s="16"/>
      <c r="J35" s="16"/>
      <c r="K35" s="16"/>
      <c r="L35" s="16"/>
      <c r="M35" s="16"/>
      <c r="N35" s="16"/>
      <c r="O35" s="16"/>
      <c r="P35" s="16"/>
      <c r="Q35" s="16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</row>
    <row r="36" spans="1:53">
      <c r="A36" s="12"/>
      <c r="B36" s="12"/>
      <c r="C36" s="12"/>
      <c r="D36" s="13"/>
      <c r="E36" s="12"/>
      <c r="F36" s="12"/>
      <c r="G36" s="12"/>
      <c r="H36" s="12"/>
      <c r="I36" s="16"/>
      <c r="J36" s="16"/>
      <c r="K36" s="16"/>
      <c r="L36" s="16"/>
      <c r="M36" s="16"/>
      <c r="N36" s="16"/>
      <c r="O36" s="16"/>
      <c r="P36" s="16"/>
      <c r="Q36" s="16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</row>
    <row r="37" spans="1:53">
      <c r="A37" s="12"/>
      <c r="B37" s="12"/>
      <c r="C37" s="12"/>
      <c r="D37" s="13"/>
      <c r="E37" s="12"/>
      <c r="F37" s="12"/>
      <c r="G37" s="12"/>
      <c r="H37" s="12"/>
      <c r="I37" s="16"/>
      <c r="J37" s="16"/>
      <c r="K37" s="16"/>
      <c r="L37" s="16"/>
      <c r="M37" s="16"/>
      <c r="N37" s="16"/>
      <c r="O37" s="16"/>
      <c r="P37" s="16"/>
      <c r="Q37" s="16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</row>
    <row r="38" spans="1:53">
      <c r="A38" s="12"/>
      <c r="B38" s="12"/>
      <c r="C38" s="12"/>
      <c r="D38" s="13"/>
      <c r="E38" s="12"/>
      <c r="F38" s="12"/>
      <c r="G38" s="12"/>
      <c r="H38" s="12"/>
      <c r="I38" s="16"/>
      <c r="J38" s="16"/>
      <c r="K38" s="16"/>
      <c r="L38" s="16"/>
      <c r="M38" s="16"/>
      <c r="N38" s="16"/>
      <c r="O38" s="16"/>
      <c r="P38" s="16"/>
      <c r="Q38" s="16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>
      <c r="A39" s="12"/>
      <c r="B39" s="12"/>
      <c r="C39" s="12"/>
      <c r="D39" s="13"/>
      <c r="E39" s="12"/>
      <c r="F39" s="12"/>
      <c r="G39" s="12"/>
      <c r="H39" s="12"/>
      <c r="I39" s="16"/>
      <c r="J39" s="16"/>
      <c r="K39" s="16"/>
      <c r="L39" s="16"/>
      <c r="M39" s="16"/>
      <c r="N39" s="16"/>
      <c r="O39" s="16"/>
      <c r="P39" s="16"/>
      <c r="Q39" s="16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</row>
    <row r="40" spans="1:53">
      <c r="A40" s="12"/>
      <c r="B40" s="12"/>
      <c r="C40" s="12"/>
      <c r="D40" s="13"/>
      <c r="E40" s="12"/>
      <c r="F40" s="12"/>
      <c r="G40" s="12"/>
      <c r="H40" s="12"/>
      <c r="I40" s="16"/>
      <c r="J40" s="16"/>
      <c r="K40" s="16"/>
      <c r="L40" s="16"/>
      <c r="M40" s="16"/>
      <c r="N40" s="16"/>
      <c r="O40" s="16"/>
      <c r="P40" s="16"/>
      <c r="Q40" s="16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>
      <c r="A41" s="12"/>
      <c r="B41" s="12"/>
      <c r="C41" s="12"/>
      <c r="D41" s="13"/>
      <c r="E41" s="12"/>
      <c r="F41" s="12"/>
      <c r="G41" s="12"/>
      <c r="H41" s="12"/>
      <c r="I41" s="16"/>
      <c r="J41" s="16"/>
      <c r="K41" s="16"/>
      <c r="L41" s="16"/>
      <c r="M41" s="16"/>
      <c r="N41" s="16"/>
      <c r="O41" s="16"/>
      <c r="P41" s="16"/>
      <c r="Q41" s="16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</row>
    <row r="42" spans="1:53">
      <c r="A42" s="12"/>
      <c r="B42" s="12"/>
      <c r="C42" s="12"/>
      <c r="D42" s="13"/>
      <c r="E42" s="12"/>
      <c r="F42" s="12"/>
      <c r="G42" s="12"/>
      <c r="H42" s="12"/>
      <c r="I42" s="16"/>
      <c r="J42" s="16"/>
      <c r="K42" s="16"/>
      <c r="L42" s="16"/>
      <c r="M42" s="16"/>
      <c r="N42" s="16"/>
      <c r="O42" s="16"/>
      <c r="P42" s="16"/>
      <c r="Q42" s="16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</row>
    <row r="43" spans="1:53">
      <c r="A43" s="12"/>
      <c r="B43" s="12"/>
      <c r="C43" s="12"/>
      <c r="D43" s="13"/>
      <c r="E43" s="12"/>
      <c r="F43" s="12"/>
      <c r="G43" s="12"/>
      <c r="H43" s="12"/>
      <c r="I43" s="16"/>
      <c r="J43" s="16"/>
      <c r="K43" s="16"/>
      <c r="L43" s="16"/>
      <c r="M43" s="16"/>
      <c r="N43" s="16"/>
      <c r="O43" s="16"/>
      <c r="P43" s="16"/>
      <c r="Q43" s="16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</row>
    <row r="44" spans="1:53">
      <c r="A44" s="12"/>
      <c r="B44" s="12"/>
      <c r="C44" s="12"/>
      <c r="D44" s="13"/>
      <c r="E44" s="12"/>
      <c r="F44" s="12"/>
      <c r="G44" s="12"/>
      <c r="H44" s="12"/>
      <c r="I44" s="16"/>
      <c r="J44" s="16"/>
      <c r="K44" s="16"/>
      <c r="L44" s="16"/>
      <c r="M44" s="16"/>
      <c r="N44" s="16"/>
      <c r="O44" s="16"/>
      <c r="P44" s="16"/>
      <c r="Q44" s="16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</row>
    <row r="45" spans="1:53">
      <c r="A45" s="12"/>
      <c r="B45" s="12"/>
      <c r="C45" s="12"/>
      <c r="D45" s="13"/>
      <c r="E45" s="12"/>
      <c r="F45" s="12"/>
      <c r="G45" s="12"/>
      <c r="H45" s="12"/>
      <c r="I45" s="16"/>
      <c r="J45" s="16"/>
      <c r="K45" s="16"/>
      <c r="L45" s="16"/>
      <c r="M45" s="16"/>
      <c r="N45" s="16"/>
      <c r="O45" s="16"/>
      <c r="P45" s="16"/>
      <c r="Q45" s="16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</row>
    <row r="46" spans="1:53">
      <c r="A46" s="12"/>
      <c r="B46" s="12"/>
      <c r="C46" s="12"/>
      <c r="D46" s="13"/>
      <c r="E46" s="12"/>
      <c r="F46" s="12"/>
      <c r="G46" s="12"/>
      <c r="H46" s="12"/>
      <c r="I46" s="16"/>
      <c r="J46" s="16"/>
      <c r="K46" s="16"/>
      <c r="L46" s="16"/>
      <c r="M46" s="16"/>
      <c r="N46" s="16"/>
      <c r="O46" s="16"/>
      <c r="P46" s="16"/>
      <c r="Q46" s="16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</row>
    <row r="47" spans="1:53">
      <c r="A47" s="12"/>
      <c r="B47" s="12"/>
      <c r="C47" s="12"/>
      <c r="D47" s="13"/>
      <c r="E47" s="12"/>
      <c r="F47" s="12"/>
      <c r="G47" s="12"/>
      <c r="H47" s="12"/>
      <c r="I47" s="16"/>
      <c r="J47" s="16"/>
      <c r="K47" s="16"/>
      <c r="L47" s="16"/>
      <c r="M47" s="16"/>
      <c r="N47" s="16"/>
      <c r="O47" s="16"/>
      <c r="P47" s="16"/>
      <c r="Q47" s="16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</row>
    <row r="48" spans="1:53">
      <c r="A48" s="12"/>
      <c r="B48" s="12"/>
      <c r="C48" s="12"/>
      <c r="D48" s="13"/>
      <c r="E48" s="12"/>
      <c r="F48" s="12"/>
      <c r="G48" s="12"/>
      <c r="H48" s="12"/>
      <c r="I48" s="16"/>
      <c r="J48" s="16"/>
      <c r="K48" s="16"/>
      <c r="L48" s="16"/>
      <c r="M48" s="16"/>
      <c r="N48" s="16"/>
      <c r="O48" s="16"/>
      <c r="P48" s="16"/>
      <c r="Q48" s="16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</row>
    <row r="49" spans="1:53">
      <c r="A49" s="12"/>
      <c r="B49" s="12"/>
      <c r="C49" s="12"/>
      <c r="D49" s="13"/>
      <c r="E49" s="12"/>
      <c r="F49" s="12"/>
      <c r="G49" s="12"/>
      <c r="H49" s="12"/>
      <c r="I49" s="16"/>
      <c r="J49" s="16"/>
      <c r="K49" s="16"/>
      <c r="L49" s="16"/>
      <c r="M49" s="16"/>
      <c r="N49" s="16"/>
      <c r="O49" s="16"/>
      <c r="P49" s="16"/>
      <c r="Q49" s="16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</row>
    <row r="50" spans="1:53">
      <c r="A50" s="12"/>
      <c r="B50" s="12"/>
      <c r="C50" s="12"/>
      <c r="D50" s="13"/>
      <c r="E50" s="12"/>
      <c r="F50" s="12"/>
      <c r="G50" s="12"/>
      <c r="H50" s="12"/>
      <c r="I50" s="16"/>
      <c r="J50" s="16"/>
      <c r="K50" s="16"/>
      <c r="L50" s="16"/>
      <c r="M50" s="16"/>
      <c r="N50" s="16"/>
      <c r="O50" s="16"/>
      <c r="P50" s="16"/>
      <c r="Q50" s="16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</row>
    <row r="51" spans="1:53">
      <c r="A51" s="12"/>
      <c r="B51" s="12"/>
      <c r="C51" s="12"/>
      <c r="D51" s="13"/>
      <c r="E51" s="12"/>
      <c r="F51" s="12"/>
      <c r="G51" s="12"/>
      <c r="H51" s="12"/>
      <c r="I51" s="16"/>
      <c r="J51" s="16"/>
      <c r="K51" s="16"/>
      <c r="L51" s="16"/>
      <c r="M51" s="16"/>
      <c r="N51" s="16"/>
      <c r="O51" s="16"/>
      <c r="P51" s="16"/>
      <c r="Q51" s="16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</row>
    <row r="52" spans="1:53">
      <c r="A52" s="12"/>
      <c r="B52" s="12"/>
      <c r="C52" s="12"/>
      <c r="D52" s="13"/>
      <c r="E52" s="12"/>
      <c r="F52" s="12"/>
      <c r="G52" s="12"/>
      <c r="H52" s="12"/>
      <c r="I52" s="16"/>
      <c r="J52" s="16"/>
      <c r="K52" s="16"/>
      <c r="L52" s="16"/>
      <c r="M52" s="16"/>
      <c r="N52" s="16"/>
      <c r="O52" s="16"/>
      <c r="P52" s="16"/>
      <c r="Q52" s="16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</row>
    <row r="53" spans="1:53">
      <c r="A53" s="12"/>
      <c r="B53" s="12"/>
      <c r="C53" s="12"/>
      <c r="D53" s="13"/>
      <c r="E53" s="12"/>
      <c r="F53" s="12"/>
      <c r="G53" s="12"/>
      <c r="H53" s="12"/>
      <c r="I53" s="16"/>
      <c r="J53" s="16"/>
      <c r="K53" s="16"/>
      <c r="L53" s="16"/>
      <c r="M53" s="16"/>
      <c r="N53" s="16"/>
      <c r="O53" s="16"/>
      <c r="P53" s="16"/>
      <c r="Q53" s="16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</row>
    <row r="54" spans="1:53">
      <c r="A54" s="12"/>
      <c r="B54" s="12"/>
      <c r="C54" s="12"/>
      <c r="D54" s="13"/>
      <c r="E54" s="12"/>
      <c r="F54" s="12"/>
      <c r="G54" s="12"/>
      <c r="H54" s="12"/>
      <c r="I54" s="16"/>
      <c r="J54" s="16"/>
      <c r="K54" s="16"/>
      <c r="L54" s="16"/>
      <c r="M54" s="16"/>
      <c r="N54" s="16"/>
      <c r="O54" s="16"/>
      <c r="P54" s="16"/>
      <c r="Q54" s="16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</row>
    <row r="55" spans="1:53">
      <c r="A55" s="12"/>
      <c r="B55" s="12"/>
      <c r="C55" s="12"/>
      <c r="D55" s="13"/>
      <c r="E55" s="12"/>
      <c r="F55" s="12"/>
      <c r="G55" s="12"/>
      <c r="H55" s="12"/>
      <c r="I55" s="16"/>
      <c r="J55" s="16"/>
      <c r="K55" s="16"/>
      <c r="L55" s="16"/>
      <c r="M55" s="16"/>
      <c r="N55" s="16"/>
      <c r="O55" s="16"/>
      <c r="P55" s="16"/>
      <c r="Q55" s="16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</row>
    <row r="56" spans="1:53">
      <c r="A56" s="12"/>
      <c r="B56" s="12"/>
      <c r="C56" s="12"/>
      <c r="D56" s="13"/>
      <c r="E56" s="12"/>
      <c r="F56" s="12"/>
      <c r="G56" s="12"/>
      <c r="H56" s="12"/>
      <c r="I56" s="16"/>
      <c r="J56" s="16"/>
      <c r="K56" s="16"/>
      <c r="L56" s="16"/>
      <c r="M56" s="16"/>
      <c r="N56" s="16"/>
      <c r="O56" s="16"/>
      <c r="P56" s="16"/>
      <c r="Q56" s="16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</row>
    <row r="57" spans="1:53">
      <c r="A57" s="12"/>
      <c r="B57" s="12"/>
      <c r="C57" s="12"/>
      <c r="D57" s="13"/>
      <c r="E57" s="12"/>
      <c r="F57" s="12"/>
      <c r="G57" s="12"/>
      <c r="H57" s="12"/>
      <c r="I57" s="16"/>
      <c r="J57" s="16"/>
      <c r="K57" s="16"/>
      <c r="L57" s="16"/>
      <c r="M57" s="16"/>
      <c r="N57" s="16"/>
      <c r="O57" s="16"/>
      <c r="P57" s="16"/>
      <c r="Q57" s="16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</row>
    <row r="58" spans="1:53">
      <c r="A58" s="12"/>
      <c r="B58" s="12"/>
      <c r="C58" s="12"/>
      <c r="D58" s="13"/>
      <c r="E58" s="12"/>
      <c r="F58" s="12"/>
      <c r="G58" s="12"/>
      <c r="H58" s="12"/>
      <c r="I58" s="16"/>
      <c r="J58" s="16"/>
      <c r="K58" s="16"/>
      <c r="L58" s="16"/>
      <c r="M58" s="16"/>
      <c r="N58" s="16"/>
      <c r="O58" s="16"/>
      <c r="P58" s="16"/>
      <c r="Q58" s="16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</row>
    <row r="59" spans="1:53">
      <c r="A59" s="12"/>
      <c r="B59" s="12"/>
      <c r="C59" s="12"/>
      <c r="D59" s="13"/>
      <c r="E59" s="12"/>
      <c r="F59" s="12"/>
      <c r="G59" s="12"/>
      <c r="H59" s="12"/>
      <c r="I59" s="16"/>
      <c r="J59" s="16"/>
      <c r="K59" s="16"/>
      <c r="L59" s="16"/>
      <c r="M59" s="16"/>
      <c r="N59" s="16"/>
      <c r="O59" s="16"/>
      <c r="P59" s="16"/>
      <c r="Q59" s="16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</row>
    <row r="60" spans="1:53">
      <c r="A60" s="12"/>
      <c r="B60" s="12"/>
      <c r="C60" s="12"/>
      <c r="D60" s="13"/>
      <c r="E60" s="12"/>
      <c r="F60" s="12"/>
      <c r="G60" s="12"/>
      <c r="H60" s="12"/>
      <c r="I60" s="16"/>
      <c r="J60" s="16"/>
      <c r="K60" s="16"/>
      <c r="L60" s="16"/>
      <c r="M60" s="16"/>
      <c r="N60" s="16"/>
      <c r="O60" s="16"/>
      <c r="P60" s="16"/>
      <c r="Q60" s="16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</row>
    <row r="61" spans="1:53">
      <c r="A61" s="12"/>
      <c r="B61" s="12"/>
      <c r="C61" s="12"/>
      <c r="D61" s="13"/>
      <c r="E61" s="12"/>
      <c r="F61" s="12"/>
      <c r="G61" s="12"/>
      <c r="H61" s="12"/>
      <c r="I61" s="16"/>
      <c r="J61" s="16"/>
      <c r="K61" s="16"/>
      <c r="L61" s="16"/>
      <c r="M61" s="16"/>
      <c r="N61" s="16"/>
      <c r="O61" s="16"/>
      <c r="P61" s="16"/>
      <c r="Q61" s="16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</row>
    <row r="62" spans="1:53">
      <c r="A62" s="12"/>
      <c r="B62" s="12"/>
      <c r="C62" s="12"/>
      <c r="D62" s="13"/>
      <c r="E62" s="12"/>
      <c r="F62" s="12"/>
      <c r="G62" s="12"/>
      <c r="H62" s="12"/>
      <c r="I62" s="16"/>
      <c r="J62" s="16"/>
      <c r="K62" s="16"/>
      <c r="L62" s="16"/>
      <c r="M62" s="16"/>
      <c r="N62" s="16"/>
      <c r="O62" s="16"/>
      <c r="P62" s="16"/>
      <c r="Q62" s="16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</row>
    <row r="63" spans="1:53">
      <c r="A63" s="12"/>
      <c r="B63" s="12"/>
      <c r="C63" s="12"/>
      <c r="D63" s="13"/>
      <c r="E63" s="12"/>
      <c r="F63" s="12"/>
      <c r="G63" s="12"/>
      <c r="H63" s="12"/>
      <c r="I63" s="16"/>
      <c r="J63" s="16"/>
      <c r="K63" s="16"/>
      <c r="L63" s="16"/>
      <c r="M63" s="16"/>
      <c r="N63" s="16"/>
      <c r="O63" s="16"/>
      <c r="P63" s="16"/>
      <c r="Q63" s="16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</row>
    <row r="64" spans="1:53">
      <c r="A64" s="12"/>
      <c r="B64" s="12"/>
      <c r="C64" s="12"/>
      <c r="D64" s="13"/>
      <c r="E64" s="12"/>
      <c r="F64" s="12"/>
      <c r="G64" s="12"/>
      <c r="H64" s="12"/>
      <c r="I64" s="16"/>
      <c r="J64" s="16"/>
      <c r="K64" s="16"/>
      <c r="L64" s="16"/>
      <c r="M64" s="16"/>
      <c r="N64" s="16"/>
      <c r="O64" s="16"/>
      <c r="P64" s="16"/>
      <c r="Q64" s="16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</row>
    <row r="65" spans="1:53">
      <c r="A65" s="12"/>
      <c r="B65" s="12"/>
      <c r="C65" s="12"/>
      <c r="D65" s="13"/>
      <c r="E65" s="12"/>
      <c r="F65" s="12"/>
      <c r="G65" s="12"/>
      <c r="H65" s="12"/>
      <c r="I65" s="16"/>
      <c r="J65" s="16"/>
      <c r="K65" s="16"/>
      <c r="L65" s="16"/>
      <c r="M65" s="16"/>
      <c r="N65" s="16"/>
      <c r="O65" s="16"/>
      <c r="P65" s="16"/>
      <c r="Q65" s="16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</row>
    <row r="66" spans="1:53">
      <c r="A66" s="12"/>
      <c r="B66" s="12"/>
      <c r="C66" s="12"/>
      <c r="D66" s="13"/>
      <c r="E66" s="12"/>
      <c r="F66" s="12"/>
      <c r="G66" s="12"/>
      <c r="H66" s="12"/>
      <c r="I66" s="16"/>
      <c r="J66" s="16"/>
      <c r="K66" s="16"/>
      <c r="L66" s="16"/>
      <c r="M66" s="16"/>
      <c r="N66" s="16"/>
      <c r="O66" s="16"/>
      <c r="P66" s="16"/>
      <c r="Q66" s="16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</row>
    <row r="67" spans="1:53">
      <c r="A67" s="12"/>
      <c r="B67" s="12"/>
      <c r="C67" s="12"/>
      <c r="D67" s="13"/>
      <c r="E67" s="12"/>
      <c r="F67" s="12"/>
      <c r="G67" s="12"/>
      <c r="H67" s="12"/>
      <c r="I67" s="16"/>
      <c r="J67" s="16"/>
      <c r="K67" s="16"/>
      <c r="L67" s="16"/>
      <c r="M67" s="16"/>
      <c r="N67" s="16"/>
      <c r="O67" s="16"/>
      <c r="P67" s="16"/>
      <c r="Q67" s="16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</row>
    <row r="68" spans="1:53">
      <c r="A68" s="12"/>
      <c r="B68" s="12"/>
      <c r="C68" s="12"/>
      <c r="D68" s="13"/>
      <c r="E68" s="12"/>
      <c r="F68" s="12"/>
      <c r="G68" s="12"/>
      <c r="H68" s="12"/>
      <c r="I68" s="16"/>
      <c r="J68" s="16"/>
      <c r="K68" s="16"/>
      <c r="L68" s="16"/>
      <c r="M68" s="16"/>
      <c r="N68" s="16"/>
      <c r="O68" s="16"/>
      <c r="P68" s="16"/>
      <c r="Q68" s="16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</row>
    <row r="69" spans="1:53">
      <c r="A69" s="12"/>
      <c r="B69" s="12"/>
      <c r="C69" s="12"/>
      <c r="D69" s="13"/>
      <c r="E69" s="12"/>
      <c r="F69" s="12"/>
      <c r="G69" s="12"/>
      <c r="H69" s="12"/>
      <c r="I69" s="16"/>
      <c r="J69" s="16"/>
      <c r="K69" s="16"/>
      <c r="L69" s="16"/>
      <c r="M69" s="16"/>
      <c r="N69" s="16"/>
      <c r="O69" s="16"/>
      <c r="P69" s="16"/>
      <c r="Q69" s="16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</row>
    <row r="70" spans="1:53">
      <c r="A70" s="12"/>
      <c r="B70" s="12"/>
      <c r="C70" s="12"/>
      <c r="D70" s="13"/>
      <c r="E70" s="12"/>
      <c r="F70" s="12"/>
      <c r="G70" s="12"/>
      <c r="H70" s="12"/>
      <c r="I70" s="16"/>
      <c r="J70" s="16"/>
      <c r="K70" s="16"/>
      <c r="L70" s="16"/>
      <c r="M70" s="16"/>
      <c r="N70" s="16"/>
      <c r="O70" s="16"/>
      <c r="P70" s="16"/>
      <c r="Q70" s="16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</row>
    <row r="71" spans="1:53">
      <c r="A71" s="12"/>
      <c r="B71" s="12"/>
      <c r="C71" s="12"/>
      <c r="D71" s="13"/>
      <c r="E71" s="12"/>
      <c r="F71" s="12"/>
      <c r="G71" s="12"/>
      <c r="H71" s="12"/>
      <c r="I71" s="16"/>
      <c r="J71" s="16"/>
      <c r="K71" s="16"/>
      <c r="L71" s="16"/>
      <c r="M71" s="16"/>
      <c r="N71" s="16"/>
      <c r="O71" s="16"/>
      <c r="P71" s="16"/>
      <c r="Q71" s="16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</row>
    <row r="72" spans="1:53">
      <c r="A72" s="12"/>
      <c r="B72" s="12"/>
      <c r="C72" s="12"/>
      <c r="D72" s="13"/>
      <c r="E72" s="12"/>
      <c r="F72" s="12"/>
      <c r="G72" s="12"/>
      <c r="H72" s="12"/>
      <c r="I72" s="16"/>
      <c r="J72" s="16"/>
      <c r="K72" s="16"/>
      <c r="L72" s="16"/>
      <c r="M72" s="16"/>
      <c r="N72" s="16"/>
      <c r="O72" s="16"/>
      <c r="P72" s="16"/>
      <c r="Q72" s="16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</row>
    <row r="73" spans="1:53">
      <c r="A73" s="12"/>
      <c r="B73" s="12"/>
      <c r="C73" s="12"/>
      <c r="D73" s="13"/>
      <c r="E73" s="12"/>
      <c r="F73" s="12"/>
      <c r="G73" s="12"/>
      <c r="H73" s="12"/>
      <c r="I73" s="16"/>
      <c r="J73" s="16"/>
      <c r="K73" s="16"/>
      <c r="L73" s="16"/>
      <c r="M73" s="16"/>
      <c r="N73" s="16"/>
      <c r="O73" s="16"/>
      <c r="P73" s="16"/>
      <c r="Q73" s="16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</row>
    <row r="74" spans="1:53">
      <c r="A74" s="12"/>
      <c r="B74" s="12"/>
      <c r="C74" s="12"/>
      <c r="D74" s="13"/>
      <c r="E74" s="12"/>
      <c r="F74" s="12"/>
      <c r="G74" s="12"/>
      <c r="H74" s="12"/>
      <c r="I74" s="16"/>
      <c r="J74" s="16"/>
      <c r="K74" s="16"/>
      <c r="L74" s="16"/>
      <c r="M74" s="16"/>
      <c r="N74" s="16"/>
      <c r="O74" s="16"/>
      <c r="P74" s="16"/>
      <c r="Q74" s="16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</row>
    <row r="75" spans="1:53">
      <c r="A75" s="12"/>
      <c r="B75" s="12"/>
      <c r="C75" s="12"/>
      <c r="D75" s="13"/>
      <c r="E75" s="12"/>
      <c r="F75" s="12"/>
      <c r="G75" s="12"/>
      <c r="H75" s="12"/>
      <c r="I75" s="16"/>
      <c r="J75" s="16"/>
      <c r="K75" s="16"/>
      <c r="L75" s="16"/>
      <c r="M75" s="16"/>
      <c r="N75" s="16"/>
      <c r="O75" s="16"/>
      <c r="P75" s="16"/>
      <c r="Q75" s="16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</row>
    <row r="76" spans="1:53">
      <c r="A76" s="12"/>
      <c r="B76" s="12"/>
      <c r="C76" s="12"/>
      <c r="D76" s="13"/>
      <c r="E76" s="12"/>
      <c r="F76" s="12"/>
      <c r="G76" s="12"/>
      <c r="H76" s="12"/>
      <c r="I76" s="16"/>
      <c r="J76" s="16"/>
      <c r="K76" s="16"/>
      <c r="L76" s="16"/>
      <c r="M76" s="16"/>
      <c r="N76" s="16"/>
      <c r="O76" s="16"/>
      <c r="P76" s="16"/>
      <c r="Q76" s="16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</row>
    <row r="77" spans="1:53">
      <c r="A77" s="12"/>
      <c r="B77" s="12"/>
      <c r="C77" s="12"/>
      <c r="D77" s="13"/>
      <c r="E77" s="12"/>
      <c r="F77" s="12"/>
      <c r="G77" s="12"/>
      <c r="H77" s="12"/>
      <c r="I77" s="16"/>
      <c r="J77" s="16"/>
      <c r="K77" s="16"/>
      <c r="L77" s="16"/>
      <c r="M77" s="16"/>
      <c r="N77" s="16"/>
      <c r="O77" s="16"/>
      <c r="P77" s="16"/>
      <c r="Q77" s="16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</row>
    <row r="78" spans="1:53">
      <c r="A78" s="12"/>
      <c r="B78" s="12"/>
      <c r="C78" s="12"/>
      <c r="D78" s="13"/>
      <c r="E78" s="12"/>
      <c r="F78" s="12"/>
      <c r="G78" s="12"/>
      <c r="H78" s="12"/>
      <c r="I78" s="16"/>
      <c r="J78" s="16"/>
      <c r="K78" s="16"/>
      <c r="L78" s="16"/>
      <c r="M78" s="16"/>
      <c r="N78" s="16"/>
      <c r="O78" s="16"/>
      <c r="P78" s="16"/>
      <c r="Q78" s="16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</row>
    <row r="79" spans="1:53">
      <c r="A79" s="12"/>
      <c r="B79" s="12"/>
      <c r="C79" s="12"/>
      <c r="D79" s="13"/>
      <c r="E79" s="12"/>
      <c r="F79" s="12"/>
      <c r="G79" s="12"/>
      <c r="H79" s="12"/>
      <c r="I79" s="16"/>
      <c r="J79" s="16"/>
      <c r="K79" s="16"/>
      <c r="L79" s="16"/>
      <c r="M79" s="16"/>
      <c r="N79" s="16"/>
      <c r="O79" s="16"/>
      <c r="P79" s="16"/>
      <c r="Q79" s="16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</row>
    <row r="80" spans="1:53">
      <c r="A80" s="12"/>
      <c r="B80" s="12"/>
      <c r="C80" s="12"/>
      <c r="D80" s="13"/>
      <c r="E80" s="12"/>
      <c r="F80" s="12"/>
      <c r="G80" s="12"/>
      <c r="H80" s="12"/>
      <c r="I80" s="16"/>
      <c r="J80" s="16"/>
      <c r="K80" s="16"/>
      <c r="L80" s="16"/>
      <c r="M80" s="16"/>
      <c r="N80" s="16"/>
      <c r="O80" s="16"/>
      <c r="P80" s="16"/>
      <c r="Q80" s="16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</row>
    <row r="81" spans="1:53">
      <c r="A81" s="12"/>
      <c r="B81" s="12"/>
      <c r="C81" s="12"/>
      <c r="D81" s="13"/>
      <c r="E81" s="12"/>
      <c r="F81" s="12"/>
      <c r="G81" s="12"/>
      <c r="H81" s="12"/>
      <c r="I81" s="16"/>
      <c r="J81" s="16"/>
      <c r="K81" s="16"/>
      <c r="L81" s="16"/>
      <c r="M81" s="16"/>
      <c r="N81" s="16"/>
      <c r="O81" s="16"/>
      <c r="P81" s="16"/>
      <c r="Q81" s="16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</row>
    <row r="82" spans="1:53">
      <c r="A82" s="12"/>
      <c r="B82" s="12"/>
      <c r="C82" s="12"/>
      <c r="D82" s="13"/>
      <c r="E82" s="12"/>
      <c r="F82" s="12"/>
      <c r="G82" s="12"/>
      <c r="H82" s="12"/>
      <c r="I82" s="16"/>
      <c r="J82" s="16"/>
      <c r="K82" s="16"/>
      <c r="L82" s="16"/>
      <c r="M82" s="16"/>
      <c r="N82" s="16"/>
      <c r="O82" s="16"/>
      <c r="P82" s="16"/>
      <c r="Q82" s="16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</row>
    <row r="83" spans="1:53">
      <c r="A83" s="12"/>
      <c r="B83" s="12"/>
      <c r="C83" s="12"/>
      <c r="D83" s="13"/>
      <c r="E83" s="12"/>
      <c r="F83" s="12"/>
      <c r="G83" s="12"/>
      <c r="H83" s="12"/>
      <c r="I83" s="16"/>
      <c r="J83" s="16"/>
      <c r="K83" s="16"/>
      <c r="L83" s="16"/>
      <c r="M83" s="16"/>
      <c r="N83" s="16"/>
      <c r="O83" s="16"/>
      <c r="P83" s="16"/>
      <c r="Q83" s="16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</row>
    <row r="84" spans="1:53">
      <c r="A84" s="12"/>
      <c r="B84" s="12"/>
      <c r="C84" s="12"/>
      <c r="D84" s="13"/>
      <c r="E84" s="12"/>
      <c r="F84" s="12"/>
      <c r="G84" s="12"/>
      <c r="H84" s="12"/>
      <c r="I84" s="16"/>
      <c r="J84" s="16"/>
      <c r="K84" s="16"/>
      <c r="L84" s="16"/>
      <c r="M84" s="16"/>
      <c r="N84" s="16"/>
      <c r="O84" s="16"/>
      <c r="P84" s="16"/>
      <c r="Q84" s="16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</row>
    <row r="85" spans="1:53">
      <c r="A85" s="12"/>
      <c r="B85" s="12"/>
      <c r="C85" s="12"/>
      <c r="D85" s="13"/>
      <c r="E85" s="12"/>
      <c r="F85" s="12"/>
      <c r="G85" s="12"/>
      <c r="H85" s="12"/>
      <c r="I85" s="16"/>
      <c r="J85" s="16"/>
      <c r="K85" s="16"/>
      <c r="L85" s="16"/>
      <c r="M85" s="16"/>
      <c r="N85" s="16"/>
      <c r="O85" s="16"/>
      <c r="P85" s="16"/>
      <c r="Q85" s="16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</row>
    <row r="86" spans="1:53">
      <c r="A86" s="12"/>
      <c r="B86" s="12"/>
      <c r="C86" s="12"/>
      <c r="D86" s="13"/>
      <c r="E86" s="12"/>
      <c r="F86" s="12"/>
      <c r="G86" s="12"/>
      <c r="H86" s="12"/>
      <c r="I86" s="16"/>
      <c r="J86" s="16"/>
      <c r="K86" s="16"/>
      <c r="L86" s="16"/>
      <c r="M86" s="16"/>
      <c r="N86" s="16"/>
      <c r="O86" s="16"/>
      <c r="P86" s="16"/>
      <c r="Q86" s="16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</row>
    <row r="87" spans="1:53">
      <c r="A87" s="12"/>
      <c r="B87" s="12"/>
      <c r="C87" s="12"/>
      <c r="D87" s="13"/>
      <c r="E87" s="12"/>
      <c r="F87" s="12"/>
      <c r="G87" s="12"/>
      <c r="H87" s="12"/>
      <c r="I87" s="16"/>
      <c r="J87" s="16"/>
      <c r="K87" s="16"/>
      <c r="L87" s="16"/>
      <c r="M87" s="16"/>
      <c r="N87" s="16"/>
      <c r="O87" s="16"/>
      <c r="P87" s="16"/>
      <c r="Q87" s="16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</row>
    <row r="88" spans="1:53">
      <c r="A88" s="12"/>
      <c r="B88" s="12"/>
      <c r="C88" s="12"/>
      <c r="D88" s="13"/>
      <c r="E88" s="12"/>
      <c r="F88" s="12"/>
      <c r="G88" s="12"/>
      <c r="H88" s="12"/>
      <c r="I88" s="16"/>
      <c r="J88" s="16"/>
      <c r="K88" s="16"/>
      <c r="L88" s="16"/>
      <c r="M88" s="16"/>
      <c r="N88" s="16"/>
      <c r="O88" s="16"/>
      <c r="P88" s="16"/>
      <c r="Q88" s="16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</row>
    <row r="89" spans="1:53">
      <c r="A89" s="12"/>
      <c r="B89" s="12"/>
      <c r="C89" s="12"/>
      <c r="D89" s="13"/>
      <c r="E89" s="12"/>
      <c r="F89" s="12"/>
      <c r="G89" s="12"/>
      <c r="H89" s="12"/>
      <c r="I89" s="16"/>
      <c r="J89" s="16"/>
      <c r="K89" s="16"/>
      <c r="L89" s="16"/>
      <c r="M89" s="16"/>
      <c r="N89" s="16"/>
      <c r="O89" s="16"/>
      <c r="P89" s="16"/>
      <c r="Q89" s="16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</row>
    <row r="90" spans="1:53">
      <c r="A90" s="12"/>
      <c r="B90" s="12"/>
      <c r="C90" s="12"/>
      <c r="D90" s="13"/>
      <c r="E90" s="12"/>
      <c r="F90" s="12"/>
      <c r="G90" s="12"/>
      <c r="H90" s="12"/>
      <c r="I90" s="16"/>
      <c r="J90" s="16"/>
      <c r="K90" s="16"/>
      <c r="L90" s="16"/>
      <c r="M90" s="16"/>
      <c r="N90" s="16"/>
      <c r="O90" s="16"/>
      <c r="P90" s="16"/>
      <c r="Q90" s="16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</row>
    <row r="91" spans="1:53">
      <c r="A91" s="12"/>
      <c r="B91" s="12"/>
      <c r="C91" s="12"/>
      <c r="D91" s="13"/>
      <c r="E91" s="12"/>
      <c r="F91" s="12"/>
      <c r="G91" s="12"/>
      <c r="H91" s="12"/>
      <c r="I91" s="16"/>
      <c r="J91" s="16"/>
      <c r="K91" s="16"/>
      <c r="L91" s="16"/>
      <c r="M91" s="16"/>
      <c r="N91" s="16"/>
      <c r="O91" s="16"/>
      <c r="P91" s="16"/>
      <c r="Q91" s="16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</row>
    <row r="92" spans="1:53">
      <c r="A92" s="12"/>
      <c r="B92" s="12"/>
      <c r="C92" s="12"/>
      <c r="D92" s="13"/>
      <c r="E92" s="12"/>
      <c r="F92" s="12"/>
      <c r="G92" s="12"/>
      <c r="H92" s="12"/>
      <c r="I92" s="16"/>
      <c r="J92" s="16"/>
      <c r="K92" s="16"/>
      <c r="L92" s="16"/>
      <c r="M92" s="16"/>
      <c r="N92" s="16"/>
      <c r="O92" s="16"/>
      <c r="P92" s="16"/>
      <c r="Q92" s="16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</row>
    <row r="93" spans="1:53">
      <c r="A93" s="12"/>
      <c r="B93" s="12"/>
      <c r="C93" s="12"/>
      <c r="D93" s="13"/>
      <c r="E93" s="12"/>
      <c r="F93" s="12"/>
      <c r="G93" s="12"/>
      <c r="H93" s="12"/>
      <c r="I93" s="16"/>
      <c r="J93" s="16"/>
      <c r="K93" s="16"/>
      <c r="L93" s="16"/>
      <c r="M93" s="16"/>
      <c r="N93" s="16"/>
      <c r="O93" s="16"/>
      <c r="P93" s="16"/>
      <c r="Q93" s="16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</row>
    <row r="94" spans="1:53">
      <c r="A94" s="12"/>
      <c r="B94" s="12"/>
      <c r="C94" s="12"/>
      <c r="D94" s="13"/>
      <c r="E94" s="12"/>
      <c r="F94" s="12"/>
      <c r="G94" s="12"/>
      <c r="H94" s="12"/>
      <c r="I94" s="16"/>
      <c r="J94" s="16"/>
      <c r="K94" s="16"/>
      <c r="L94" s="16"/>
      <c r="M94" s="16"/>
      <c r="N94" s="16"/>
      <c r="O94" s="16"/>
      <c r="P94" s="16"/>
      <c r="Q94" s="16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</row>
    <row r="95" spans="1:53">
      <c r="A95" s="12"/>
      <c r="B95" s="12"/>
      <c r="C95" s="12"/>
      <c r="D95" s="13"/>
      <c r="E95" s="12"/>
      <c r="F95" s="12"/>
      <c r="G95" s="12"/>
      <c r="H95" s="12"/>
      <c r="I95" s="16"/>
      <c r="J95" s="16"/>
      <c r="K95" s="16"/>
      <c r="L95" s="16"/>
      <c r="M95" s="16"/>
      <c r="N95" s="16"/>
      <c r="O95" s="16"/>
      <c r="P95" s="16"/>
      <c r="Q95" s="16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</row>
    <row r="96" spans="1:53">
      <c r="A96" s="12"/>
      <c r="B96" s="12"/>
      <c r="C96" s="12"/>
      <c r="D96" s="13"/>
      <c r="E96" s="12"/>
      <c r="F96" s="12"/>
      <c r="G96" s="12"/>
      <c r="H96" s="12"/>
      <c r="I96" s="16"/>
      <c r="J96" s="16"/>
      <c r="K96" s="16"/>
      <c r="L96" s="16"/>
      <c r="M96" s="16"/>
      <c r="N96" s="16"/>
      <c r="O96" s="16"/>
      <c r="P96" s="16"/>
      <c r="Q96" s="16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</row>
    <row r="97" spans="1:53">
      <c r="A97" s="12"/>
      <c r="B97" s="12"/>
      <c r="C97" s="12"/>
      <c r="D97" s="13"/>
      <c r="E97" s="12"/>
      <c r="F97" s="12"/>
      <c r="G97" s="12"/>
      <c r="H97" s="12"/>
      <c r="I97" s="16"/>
      <c r="J97" s="16"/>
      <c r="K97" s="16"/>
      <c r="L97" s="16"/>
      <c r="M97" s="16"/>
      <c r="N97" s="16"/>
      <c r="O97" s="16"/>
      <c r="P97" s="16"/>
      <c r="Q97" s="16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</row>
    <row r="98" spans="1:53">
      <c r="A98" s="12"/>
      <c r="B98" s="12"/>
      <c r="C98" s="12"/>
      <c r="D98" s="13"/>
      <c r="E98" s="12"/>
      <c r="F98" s="12"/>
      <c r="G98" s="12"/>
      <c r="H98" s="12"/>
      <c r="I98" s="16"/>
      <c r="J98" s="16"/>
      <c r="K98" s="16"/>
      <c r="L98" s="16"/>
      <c r="M98" s="16"/>
      <c r="N98" s="16"/>
      <c r="O98" s="16"/>
      <c r="P98" s="16"/>
      <c r="Q98" s="16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</row>
    <row r="99" spans="1:53">
      <c r="A99" s="12"/>
      <c r="B99" s="12"/>
      <c r="C99" s="12"/>
      <c r="D99" s="13"/>
      <c r="E99" s="12"/>
      <c r="F99" s="12"/>
      <c r="G99" s="12"/>
      <c r="H99" s="12"/>
      <c r="I99" s="16"/>
      <c r="J99" s="16"/>
      <c r="K99" s="16"/>
      <c r="L99" s="16"/>
      <c r="M99" s="16"/>
      <c r="N99" s="16"/>
      <c r="O99" s="16"/>
      <c r="P99" s="16"/>
      <c r="Q99" s="16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</row>
    <row r="100" spans="1:53">
      <c r="A100" s="12"/>
      <c r="B100" s="12"/>
      <c r="C100" s="12"/>
      <c r="D100" s="13"/>
      <c r="E100" s="12"/>
      <c r="F100" s="12"/>
      <c r="G100" s="12"/>
      <c r="H100" s="12"/>
      <c r="I100" s="16"/>
      <c r="J100" s="16"/>
      <c r="K100" s="16"/>
      <c r="L100" s="16"/>
      <c r="M100" s="16"/>
      <c r="N100" s="16"/>
      <c r="O100" s="16"/>
      <c r="P100" s="16"/>
      <c r="Q100" s="16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</row>
    <row r="101" spans="1:53">
      <c r="A101" s="12"/>
      <c r="B101" s="12"/>
      <c r="C101" s="12"/>
      <c r="D101" s="13"/>
      <c r="E101" s="12"/>
      <c r="F101" s="12"/>
      <c r="G101" s="12"/>
      <c r="H101" s="12"/>
      <c r="I101" s="16"/>
      <c r="J101" s="16"/>
      <c r="K101" s="16"/>
      <c r="L101" s="16"/>
      <c r="M101" s="16"/>
      <c r="N101" s="16"/>
      <c r="O101" s="16"/>
      <c r="P101" s="16"/>
      <c r="Q101" s="16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</row>
    <row r="102" spans="1:53">
      <c r="A102" s="12"/>
      <c r="B102" s="12"/>
      <c r="C102" s="12"/>
      <c r="D102" s="13"/>
      <c r="E102" s="12"/>
      <c r="F102" s="12"/>
      <c r="G102" s="12"/>
      <c r="H102" s="12"/>
      <c r="I102" s="16"/>
      <c r="J102" s="16"/>
      <c r="K102" s="16"/>
      <c r="L102" s="16"/>
      <c r="M102" s="16"/>
      <c r="N102" s="16"/>
      <c r="O102" s="16"/>
      <c r="P102" s="16"/>
      <c r="Q102" s="16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</row>
    <row r="103" spans="1:53">
      <c r="A103" s="12"/>
      <c r="B103" s="12"/>
      <c r="C103" s="12"/>
      <c r="D103" s="13"/>
      <c r="E103" s="12"/>
      <c r="F103" s="12"/>
      <c r="G103" s="12"/>
      <c r="H103" s="12"/>
      <c r="I103" s="16"/>
      <c r="J103" s="16"/>
      <c r="K103" s="16"/>
      <c r="L103" s="16"/>
      <c r="M103" s="16"/>
      <c r="N103" s="16"/>
      <c r="O103" s="16"/>
      <c r="P103" s="16"/>
      <c r="Q103" s="16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</row>
    <row r="104" spans="1:53">
      <c r="A104" s="12"/>
      <c r="B104" s="12"/>
      <c r="C104" s="12"/>
      <c r="D104" s="13"/>
      <c r="E104" s="12"/>
      <c r="F104" s="12"/>
      <c r="G104" s="12"/>
      <c r="H104" s="12"/>
      <c r="I104" s="16"/>
      <c r="J104" s="16"/>
      <c r="K104" s="16"/>
      <c r="L104" s="16"/>
      <c r="M104" s="16"/>
      <c r="N104" s="16"/>
      <c r="O104" s="16"/>
      <c r="P104" s="16"/>
      <c r="Q104" s="16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</row>
    <row r="105" spans="1:53">
      <c r="A105" s="12"/>
      <c r="B105" s="12"/>
      <c r="C105" s="12"/>
      <c r="D105" s="13"/>
      <c r="E105" s="12"/>
      <c r="F105" s="12"/>
      <c r="G105" s="12"/>
      <c r="H105" s="12"/>
      <c r="I105" s="16"/>
      <c r="J105" s="16"/>
      <c r="K105" s="16"/>
      <c r="L105" s="16"/>
      <c r="M105" s="16"/>
      <c r="N105" s="16"/>
      <c r="O105" s="16"/>
      <c r="P105" s="16"/>
      <c r="Q105" s="16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</row>
    <row r="106" spans="1:53">
      <c r="A106" s="12"/>
      <c r="B106" s="12"/>
      <c r="C106" s="12"/>
      <c r="D106" s="13"/>
      <c r="E106" s="12"/>
      <c r="F106" s="12"/>
      <c r="G106" s="12"/>
      <c r="H106" s="12"/>
      <c r="I106" s="16"/>
      <c r="J106" s="16"/>
      <c r="K106" s="16"/>
      <c r="L106" s="16"/>
      <c r="M106" s="16"/>
      <c r="N106" s="16"/>
      <c r="O106" s="16"/>
      <c r="P106" s="16"/>
      <c r="Q106" s="16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</row>
    <row r="107" spans="1:53">
      <c r="A107" s="12"/>
      <c r="B107" s="12"/>
      <c r="C107" s="12"/>
      <c r="D107" s="13"/>
      <c r="E107" s="12"/>
      <c r="F107" s="12"/>
      <c r="G107" s="12"/>
      <c r="H107" s="12"/>
      <c r="I107" s="16"/>
      <c r="J107" s="16"/>
      <c r="K107" s="16"/>
      <c r="L107" s="16"/>
      <c r="M107" s="16"/>
      <c r="N107" s="16"/>
      <c r="O107" s="16"/>
      <c r="P107" s="16"/>
      <c r="Q107" s="16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</row>
    <row r="108" spans="1:53">
      <c r="A108" s="22"/>
      <c r="B108" s="22"/>
      <c r="C108" s="22"/>
      <c r="D108" s="23"/>
      <c r="E108" s="22"/>
      <c r="F108" s="22"/>
      <c r="G108" s="22"/>
      <c r="H108" s="22"/>
      <c r="I108" s="24"/>
      <c r="J108" s="24"/>
      <c r="K108" s="24"/>
      <c r="L108" s="24"/>
      <c r="M108" s="24"/>
      <c r="N108" s="24"/>
      <c r="O108" s="24"/>
      <c r="P108" s="24"/>
      <c r="Q108" s="24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</row>
  </sheetData>
  <mergeCells count="9">
    <mergeCell ref="A1:T1"/>
    <mergeCell ref="A3:A8"/>
    <mergeCell ref="A9:A14"/>
    <mergeCell ref="A15:A24"/>
    <mergeCell ref="A25:A30"/>
    <mergeCell ref="B3:B8"/>
    <mergeCell ref="B9:B14"/>
    <mergeCell ref="B15:B24"/>
    <mergeCell ref="B25:B30"/>
  </mergeCells>
  <pageMargins left="0.7" right="0.7" top="0.75" bottom="0.75" header="0.3" footer="0.7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禾</cp:lastModifiedBy>
  <cp:revision>0</cp:revision>
  <dcterms:created xsi:type="dcterms:W3CDTF">2025-09-03T02:21:00Z</dcterms:created>
  <dcterms:modified xsi:type="dcterms:W3CDTF">2026-06-12T08:56:18Z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D3D8E6B85FCC4D6BB6DADBC41E6AAABC_13</vt:lpwstr>
  </property>
  <property fmtid="{D5CDD505-2E9C-101B-9397-08002B2CF9AE}" pid="3" name="KSOProductBuildVer">
    <vt:lpwstr>2052-12.1.0.18912</vt:lpwstr>
  </property>
  <property fmtid="{D5CDD505-2E9C-101B-9397-08002B2CF9AE}" pid="4" name="CalculationRule">
    <vt:i4>0</vt:i4>
  </property>
</Properties>
</file>