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52" windowHeight="11167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8D2562180809423AB12F9D3194528A1B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3314065" y="75596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" name="ID_5738CC59F56E4BCB8E63A80BFE01B898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3314065" y="82327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5" name="ID_158308305B214742A63D7D796748867A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3314065" y="89058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6" name="ID_4C55E9C755284F04907C135F777E4749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3314065" y="95789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7" name="ID_0B9094356E56482B99391EF2CBC8E66A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3314065" y="102520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8" name="ID_AAE7942E21E74F00BCA025F872B31686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3314065" y="109251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9" name="ID_C4D03A63987A4576AFEF7A6B1FEC2B96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3314065" y="115982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0" name="ID_0986A8A2D9574944809D2C1D062975DB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3314065" y="122713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1" name="ID_5184ED5D59A849BD9554F44359316C3E"/>
        <xdr:cNvPicPr>
          <a:picLocks noChangeAspect="1"/>
        </xdr:cNvPicPr>
      </xdr:nvPicPr>
      <xdr:blipFill>
        <a:blip r:embed="rId10" r:link="rId2"/>
        <a:stretch>
          <a:fillRect/>
        </a:stretch>
      </xdr:blipFill>
      <xdr:spPr>
        <a:xfrm>
          <a:off x="3314065" y="129444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2" name="ID_0CF7DFEB22D2408F80AD3E6297DB20D6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3314065" y="136175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18" name="ID_08910D57B7624DB58A0780F251736EE3" descr="image-1775637011749"/>
        <xdr:cNvPicPr/>
      </xdr:nvPicPr>
      <xdr:blipFill>
        <a:blip r:embed="rId12"/>
        <a:stretch>
          <a:fillRect/>
        </a:stretch>
      </xdr:blipFill>
      <xdr:spPr>
        <a:xfrm>
          <a:off x="0" y="0"/>
          <a:ext cx="812165" cy="609600"/>
        </a:xfrm>
        <a:prstGeom prst="rect">
          <a:avLst/>
        </a:prstGeom>
      </xdr:spPr>
    </xdr:pic>
  </etc:cellImage>
  <etc:cellImage>
    <xdr:pic>
      <xdr:nvPicPr>
        <xdr:cNvPr id="217" name="ID_F8581FAE729449DBAD2AC1CDD602F870" descr="image-1775635447565"/>
        <xdr:cNvPicPr/>
      </xdr:nvPicPr>
      <xdr:blipFill>
        <a:blip r:embed="rId13"/>
        <a:stretch>
          <a:fillRect/>
        </a:stretch>
      </xdr:blipFill>
      <xdr:spPr>
        <a:xfrm>
          <a:off x="0" y="0"/>
          <a:ext cx="812165" cy="609600"/>
        </a:xfrm>
        <a:prstGeom prst="rect">
          <a:avLst/>
        </a:prstGeom>
      </xdr:spPr>
    </xdr:pic>
  </etc:cellImage>
  <etc:cellImage>
    <xdr:pic>
      <xdr:nvPicPr>
        <xdr:cNvPr id="221" name="ID_10671C432558447CB0A8BA2BA4B63A6B" descr="image-1775637474949"/>
        <xdr:cNvPicPr/>
      </xdr:nvPicPr>
      <xdr:blipFill>
        <a:blip r:embed="rId14"/>
        <a:stretch>
          <a:fillRect/>
        </a:stretch>
      </xdr:blipFill>
      <xdr:spPr>
        <a:xfrm>
          <a:off x="0" y="0"/>
          <a:ext cx="914400" cy="421640"/>
        </a:xfrm>
        <a:prstGeom prst="rect">
          <a:avLst/>
        </a:prstGeom>
      </xdr:spPr>
    </xdr:pic>
  </etc:cellImage>
  <etc:cellImage>
    <xdr:pic>
      <xdr:nvPicPr>
        <xdr:cNvPr id="220" name="ID_D95792C807D444D999D41D82034D97BC" descr="image-1775637398246"/>
        <xdr:cNvPicPr/>
      </xdr:nvPicPr>
      <xdr:blipFill>
        <a:blip r:embed="rId15"/>
        <a:stretch>
          <a:fillRect/>
        </a:stretch>
      </xdr:blipFill>
      <xdr:spPr>
        <a:xfrm>
          <a:off x="0" y="0"/>
          <a:ext cx="812165" cy="609600"/>
        </a:xfrm>
        <a:prstGeom prst="rect">
          <a:avLst/>
        </a:prstGeom>
      </xdr:spPr>
    </xdr:pic>
  </etc:cellImage>
  <etc:cellImage>
    <xdr:pic>
      <xdr:nvPicPr>
        <xdr:cNvPr id="219" name="ID_483678B06FF447D892A8787630F3E66D" descr="image-1775637176172"/>
        <xdr:cNvPicPr/>
      </xdr:nvPicPr>
      <xdr:blipFill>
        <a:blip r:embed="rId16"/>
        <a:stretch>
          <a:fillRect/>
        </a:stretch>
      </xdr:blipFill>
      <xdr:spPr>
        <a:xfrm>
          <a:off x="0" y="0"/>
          <a:ext cx="812165" cy="609600"/>
        </a:xfrm>
        <a:prstGeom prst="rect">
          <a:avLst/>
        </a:prstGeom>
      </xdr:spPr>
    </xdr:pic>
  </etc:cellImage>
  <etc:cellImage>
    <xdr:pic>
      <xdr:nvPicPr>
        <xdr:cNvPr id="222" name="ID_290B2C96AE1F405496C665D02CF4C327" descr="image-1775637627816"/>
        <xdr:cNvPicPr/>
      </xdr:nvPicPr>
      <xdr:blipFill>
        <a:blip r:embed="rId17"/>
        <a:stretch>
          <a:fillRect/>
        </a:stretch>
      </xdr:blipFill>
      <xdr:spPr>
        <a:xfrm>
          <a:off x="0" y="0"/>
          <a:ext cx="914400" cy="421005"/>
        </a:xfrm>
        <a:prstGeom prst="rect">
          <a:avLst/>
        </a:prstGeom>
      </xdr:spPr>
    </xdr:pic>
  </etc:cellImage>
  <etc:cellImage>
    <xdr:pic>
      <xdr:nvPicPr>
        <xdr:cNvPr id="2" name="ID_C67BAE8BB7B64FD69800B72B3CE5EF93"/>
        <xdr:cNvPicPr>
          <a:picLocks noChangeAspect="1"/>
        </xdr:cNvPicPr>
      </xdr:nvPicPr>
      <xdr:blipFill>
        <a:blip r:embed="rId18" r:link="rId2"/>
        <a:stretch>
          <a:fillRect/>
        </a:stretch>
      </xdr:blipFill>
      <xdr:spPr>
        <a:xfrm>
          <a:off x="3314065" y="11547475"/>
          <a:ext cx="4119245" cy="54959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3" name="ID_74B620B97D224B188FC41CA494393D3E"/>
        <xdr:cNvPicPr>
          <a:picLocks noChangeAspect="1"/>
        </xdr:cNvPicPr>
      </xdr:nvPicPr>
      <xdr:blipFill>
        <a:blip r:embed="rId19" r:link="rId2"/>
        <a:stretch>
          <a:fillRect/>
        </a:stretch>
      </xdr:blipFill>
      <xdr:spPr>
        <a:xfrm>
          <a:off x="3314065" y="12220575"/>
          <a:ext cx="4119245" cy="54959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4" name="ID_BBA5F8683F214C73A11E3FC460C7A934"/>
        <xdr:cNvPicPr>
          <a:picLocks noChangeAspect="1"/>
        </xdr:cNvPicPr>
      </xdr:nvPicPr>
      <xdr:blipFill>
        <a:blip r:embed="rId20" r:link="rId2"/>
        <a:stretch>
          <a:fillRect/>
        </a:stretch>
      </xdr:blipFill>
      <xdr:spPr>
        <a:xfrm>
          <a:off x="3314065" y="12893675"/>
          <a:ext cx="5495925" cy="411924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5" name="ID_E014C0CC0F504D278B7886D319DA2CC8"/>
        <xdr:cNvPicPr>
          <a:picLocks noChangeAspect="1"/>
        </xdr:cNvPicPr>
      </xdr:nvPicPr>
      <xdr:blipFill>
        <a:blip r:embed="rId21" r:link="rId2"/>
        <a:stretch>
          <a:fillRect/>
        </a:stretch>
      </xdr:blipFill>
      <xdr:spPr>
        <a:xfrm>
          <a:off x="3314065" y="13566775"/>
          <a:ext cx="6096000" cy="4572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6" name="ID_A5DD94DBBB804696B643BE0AF57EE4CB"/>
        <xdr:cNvPicPr>
          <a:picLocks noChangeAspect="1"/>
        </xdr:cNvPicPr>
      </xdr:nvPicPr>
      <xdr:blipFill>
        <a:blip r:embed="rId22" r:link="rId2"/>
        <a:stretch>
          <a:fillRect/>
        </a:stretch>
      </xdr:blipFill>
      <xdr:spPr>
        <a:xfrm>
          <a:off x="3314065" y="14239875"/>
          <a:ext cx="5495925" cy="411924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7" name="ID_D348D51AC31D45F7B685C7A6C0100232"/>
        <xdr:cNvPicPr>
          <a:picLocks noChangeAspect="1"/>
        </xdr:cNvPicPr>
      </xdr:nvPicPr>
      <xdr:blipFill>
        <a:blip r:embed="rId23" r:link="rId2"/>
        <a:stretch>
          <a:fillRect/>
        </a:stretch>
      </xdr:blipFill>
      <xdr:spPr>
        <a:xfrm>
          <a:off x="3314065" y="14912975"/>
          <a:ext cx="4124325" cy="54959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8" name="ID_5B59BECB25B648BD9D27340B2D950DF3"/>
        <xdr:cNvPicPr>
          <a:picLocks noChangeAspect="1"/>
        </xdr:cNvPicPr>
      </xdr:nvPicPr>
      <xdr:blipFill>
        <a:blip r:embed="rId24" r:link="rId2"/>
        <a:stretch>
          <a:fillRect/>
        </a:stretch>
      </xdr:blipFill>
      <xdr:spPr>
        <a:xfrm>
          <a:off x="3314065" y="155860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9" name="ID_1A2B021A45A14E83935E6F4D9F7231D9"/>
        <xdr:cNvPicPr>
          <a:picLocks noChangeAspect="1"/>
        </xdr:cNvPicPr>
      </xdr:nvPicPr>
      <xdr:blipFill>
        <a:blip r:embed="rId25" r:link="rId2"/>
        <a:stretch>
          <a:fillRect/>
        </a:stretch>
      </xdr:blipFill>
      <xdr:spPr>
        <a:xfrm>
          <a:off x="3314065" y="163099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0" name="ID_B7726D2B50544F6EBF88746097646019"/>
        <xdr:cNvPicPr>
          <a:picLocks noChangeAspect="1"/>
        </xdr:cNvPicPr>
      </xdr:nvPicPr>
      <xdr:blipFill>
        <a:blip r:embed="rId26" r:link="rId2"/>
        <a:stretch>
          <a:fillRect/>
        </a:stretch>
      </xdr:blipFill>
      <xdr:spPr>
        <a:xfrm>
          <a:off x="3314065" y="170338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1" name="ID_3B61F3E160F54F749AE00089FEEDA6A3"/>
        <xdr:cNvPicPr>
          <a:picLocks noChangeAspect="1"/>
        </xdr:cNvPicPr>
      </xdr:nvPicPr>
      <xdr:blipFill>
        <a:blip r:embed="rId27" r:link="rId2"/>
        <a:stretch>
          <a:fillRect/>
        </a:stretch>
      </xdr:blipFill>
      <xdr:spPr>
        <a:xfrm>
          <a:off x="3314065" y="177577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2" name="ID_1BFFAB386C0944FCBB1F4BEA0292B841"/>
        <xdr:cNvPicPr>
          <a:picLocks noChangeAspect="1"/>
        </xdr:cNvPicPr>
      </xdr:nvPicPr>
      <xdr:blipFill>
        <a:blip r:embed="rId28" r:link="rId2"/>
        <a:stretch>
          <a:fillRect/>
        </a:stretch>
      </xdr:blipFill>
      <xdr:spPr>
        <a:xfrm>
          <a:off x="3314065" y="184816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3" name="ID_29B8CD06DE0A4C31B816F26C6D012846"/>
        <xdr:cNvPicPr>
          <a:picLocks noChangeAspect="1"/>
        </xdr:cNvPicPr>
      </xdr:nvPicPr>
      <xdr:blipFill>
        <a:blip r:embed="rId29" r:link="rId2"/>
        <a:stretch>
          <a:fillRect/>
        </a:stretch>
      </xdr:blipFill>
      <xdr:spPr>
        <a:xfrm>
          <a:off x="3314065" y="192055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4" name="ID_11171F76AC584510AA70D441C20371AA"/>
        <xdr:cNvPicPr>
          <a:picLocks noChangeAspect="1"/>
        </xdr:cNvPicPr>
      </xdr:nvPicPr>
      <xdr:blipFill>
        <a:blip r:embed="rId30" r:link="rId2"/>
        <a:stretch>
          <a:fillRect/>
        </a:stretch>
      </xdr:blipFill>
      <xdr:spPr>
        <a:xfrm>
          <a:off x="3314065" y="199294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5" name="ID_28A5934BE8E349A3A8AD5BE060A8BFD6"/>
        <xdr:cNvPicPr>
          <a:picLocks noChangeAspect="1"/>
        </xdr:cNvPicPr>
      </xdr:nvPicPr>
      <xdr:blipFill>
        <a:blip r:embed="rId31" r:link="rId2"/>
        <a:stretch>
          <a:fillRect/>
        </a:stretch>
      </xdr:blipFill>
      <xdr:spPr>
        <a:xfrm>
          <a:off x="3314065" y="206533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6" name="ID_0E79F76ACB634F99977D734D2927B4F5"/>
        <xdr:cNvPicPr>
          <a:picLocks noChangeAspect="1"/>
        </xdr:cNvPicPr>
      </xdr:nvPicPr>
      <xdr:blipFill>
        <a:blip r:embed="rId32" r:link="rId2"/>
        <a:stretch>
          <a:fillRect/>
        </a:stretch>
      </xdr:blipFill>
      <xdr:spPr>
        <a:xfrm>
          <a:off x="3314065" y="213772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7" name="ID_D2C01BCB86AC4664B1CE2E40B2A242D8"/>
        <xdr:cNvPicPr>
          <a:picLocks noChangeAspect="1"/>
        </xdr:cNvPicPr>
      </xdr:nvPicPr>
      <xdr:blipFill>
        <a:blip r:embed="rId33" r:link="rId2"/>
        <a:stretch>
          <a:fillRect/>
        </a:stretch>
      </xdr:blipFill>
      <xdr:spPr>
        <a:xfrm>
          <a:off x="3314065" y="22101175"/>
          <a:ext cx="5495925" cy="4124325"/>
        </a:xfrm>
        <a:prstGeom prst="rect">
          <a:avLst/>
        </a:prstGeom>
        <a:noFill/>
        <a:ln>
          <a:noFill/>
        </a:ln>
      </xdr:spPr>
    </xdr:pic>
  </etc:cellImage>
</etc:cellImages>
</file>

<file path=xl/sharedStrings.xml><?xml version="1.0" encoding="utf-8"?>
<sst xmlns="http://schemas.openxmlformats.org/spreadsheetml/2006/main" count="332" uniqueCount="150">
  <si>
    <t>2025-2026 学年第 二 学期校级学风常态精准巡查（教室）记录表（第 6 周）</t>
  </si>
  <si>
    <t>星期</t>
  </si>
  <si>
    <t>巡查人员</t>
  </si>
  <si>
    <t>上课地点</t>
  </si>
  <si>
    <t>上课时间</t>
  </si>
  <si>
    <t>课堂状态图片</t>
  </si>
  <si>
    <t>学院</t>
  </si>
  <si>
    <t>班级</t>
  </si>
  <si>
    <t>课程名称</t>
  </si>
  <si>
    <t>授课教师</t>
  </si>
  <si>
    <t>辅导员</t>
  </si>
  <si>
    <t>上课人数</t>
  </si>
  <si>
    <t>旷课人数</t>
  </si>
  <si>
    <t>迟到人数</t>
  </si>
  <si>
    <t>课堂玩手机人数</t>
  </si>
  <si>
    <t>课堂睡觉人数</t>
  </si>
  <si>
    <t>课堂聊天人数</t>
  </si>
  <si>
    <t>前排缺额人数</t>
  </si>
  <si>
    <t>总分数</t>
  </si>
  <si>
    <t>学生处巡查重点反馈</t>
  </si>
  <si>
    <t>其它问题</t>
  </si>
  <si>
    <t>二</t>
  </si>
  <si>
    <t>刘  慧
施晶晶
薛  文</t>
  </si>
  <si>
    <t>B303</t>
  </si>
  <si>
    <t>2026年4月7日</t>
  </si>
  <si>
    <t>机械与车辆工程</t>
  </si>
  <si>
    <t>25机械专升本7.8</t>
  </si>
  <si>
    <t>数控加工技术</t>
  </si>
  <si>
    <t>杨琦</t>
  </si>
  <si>
    <t>汪娟</t>
  </si>
  <si>
    <t>B407</t>
  </si>
  <si>
    <t>23汽服12班</t>
  </si>
  <si>
    <t>液压与气动技术</t>
  </si>
  <si>
    <t>王展</t>
  </si>
  <si>
    <t>薛文</t>
  </si>
  <si>
    <t>B209</t>
  </si>
  <si>
    <t>计算机与人工智能</t>
  </si>
  <si>
    <t>23计算机2班</t>
  </si>
  <si>
    <t>编译原理</t>
  </si>
  <si>
    <t>万晓慧</t>
  </si>
  <si>
    <t>刘霞</t>
  </si>
  <si>
    <t>A406</t>
  </si>
  <si>
    <t>23人智能1-2班</t>
  </si>
  <si>
    <t>多智能体系统</t>
  </si>
  <si>
    <t>王远来</t>
  </si>
  <si>
    <t>杨红</t>
  </si>
  <si>
    <t>B405</t>
  </si>
  <si>
    <t>电气与信息工程工程</t>
  </si>
  <si>
    <t>24自动化1-2班</t>
  </si>
  <si>
    <t>信号与系统</t>
  </si>
  <si>
    <t>张静</t>
  </si>
  <si>
    <t>蒋紫姻</t>
  </si>
  <si>
    <t>B202</t>
  </si>
  <si>
    <t>24自动化5-6班</t>
  </si>
  <si>
    <t>模拟电子技术基础</t>
  </si>
  <si>
    <t>李绍铭</t>
  </si>
  <si>
    <t>三</t>
  </si>
  <si>
    <t>茹雅芳
左镜鸥
张萍萍</t>
  </si>
  <si>
    <t>东教楼408</t>
  </si>
  <si>
    <t>2026年4月8日</t>
  </si>
  <si>
    <t>艺术设计</t>
  </si>
  <si>
    <t>23环设3班</t>
  </si>
  <si>
    <t>餐饮空间设计</t>
  </si>
  <si>
    <t>/</t>
  </si>
  <si>
    <t>A102</t>
  </si>
  <si>
    <t>24电气1-3.闻天班</t>
  </si>
  <si>
    <t>大学英语</t>
  </si>
  <si>
    <t>A107</t>
  </si>
  <si>
    <t>管理</t>
  </si>
  <si>
    <t>23健管3-5班</t>
  </si>
  <si>
    <t>社区健康服务与管理</t>
  </si>
  <si>
    <t>A106</t>
  </si>
  <si>
    <t>土木与安全工程</t>
  </si>
  <si>
    <t>23测绘1.2班</t>
  </si>
  <si>
    <t>形势与政策6</t>
  </si>
  <si>
    <t>B101</t>
  </si>
  <si>
    <t>24给排水1-3班</t>
  </si>
  <si>
    <t>概率论与数理统计</t>
  </si>
  <si>
    <t>B103</t>
  </si>
  <si>
    <t>23工管1.2班</t>
  </si>
  <si>
    <t>运筹学</t>
  </si>
  <si>
    <t>24自动化12班</t>
  </si>
  <si>
    <t>B207</t>
  </si>
  <si>
    <t>23计算机2班闻天班</t>
  </si>
  <si>
    <t>2EE架构与应用开发</t>
  </si>
  <si>
    <t>B208</t>
  </si>
  <si>
    <t>24通信1.2班</t>
  </si>
  <si>
    <t>习思想</t>
  </si>
  <si>
    <t>25机械7.8班</t>
  </si>
  <si>
    <t>四</t>
  </si>
  <si>
    <t>潘  越
陈  文
邵婉婉</t>
  </si>
  <si>
    <t>L408</t>
  </si>
  <si>
    <t>2026年4月9日</t>
  </si>
  <si>
    <t>23产设1班</t>
  </si>
  <si>
    <t>产品动画</t>
  </si>
  <si>
    <t>杨璇</t>
  </si>
  <si>
    <t>杨星</t>
  </si>
  <si>
    <t>Ij北403</t>
  </si>
  <si>
    <t>水利工程</t>
  </si>
  <si>
    <t>24港航12班</t>
  </si>
  <si>
    <t>工程材料</t>
  </si>
  <si>
    <t>冯卫兵</t>
  </si>
  <si>
    <t>朱梦圆</t>
  </si>
  <si>
    <t>A301</t>
  </si>
  <si>
    <t>24水务1-4班</t>
  </si>
  <si>
    <t>习近平新时代中国特色社会主义思想概论</t>
  </si>
  <si>
    <t>周菊红</t>
  </si>
  <si>
    <t>B404</t>
  </si>
  <si>
    <t>新能源</t>
  </si>
  <si>
    <t>23新能源3-4班</t>
  </si>
  <si>
    <t>传热学</t>
  </si>
  <si>
    <t>韩世昌</t>
  </si>
  <si>
    <t>茹雅芳</t>
  </si>
  <si>
    <t>B514</t>
  </si>
  <si>
    <t>23能动3-4班</t>
  </si>
  <si>
    <t>储能材料与技术</t>
  </si>
  <si>
    <t>徐靖</t>
  </si>
  <si>
    <t>王洪超</t>
  </si>
  <si>
    <t>L412</t>
  </si>
  <si>
    <t>23环设1-2班</t>
  </si>
  <si>
    <t>道路广场景观设计</t>
  </si>
  <si>
    <t>施艺</t>
  </si>
  <si>
    <t>左镜鸥</t>
  </si>
  <si>
    <t>五</t>
  </si>
  <si>
    <t>姚慈航
裴维平
陈馨竹</t>
  </si>
  <si>
    <t>A101</t>
  </si>
  <si>
    <t>2026年4月10日</t>
  </si>
  <si>
    <t>23人工智能1-2班</t>
  </si>
  <si>
    <t>计算机视觉与模式识别</t>
  </si>
  <si>
    <t>2</t>
  </si>
  <si>
    <t>23自动化1-2班</t>
  </si>
  <si>
    <t>4</t>
  </si>
  <si>
    <t>24计算机4.5闻天班</t>
  </si>
  <si>
    <t>大数据技术基础</t>
  </si>
  <si>
    <t>管理沟通</t>
  </si>
  <si>
    <t>3</t>
  </si>
  <si>
    <t>24港航1-4班</t>
  </si>
  <si>
    <t>B102</t>
  </si>
  <si>
    <t>24信管3-4班</t>
  </si>
  <si>
    <t>23机械3-4班</t>
  </si>
  <si>
    <t>热工基础</t>
  </si>
  <si>
    <t>1</t>
  </si>
  <si>
    <t>B105</t>
  </si>
  <si>
    <t>水力学</t>
  </si>
  <si>
    <t>B201</t>
  </si>
  <si>
    <t>23工管3-4班</t>
  </si>
  <si>
    <t>工程造价管理</t>
  </si>
  <si>
    <t>B203</t>
  </si>
  <si>
    <t>24给排水闻天班</t>
  </si>
  <si>
    <t>测量学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</si>
</sst>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10" applyNumberFormat="0" applyAlignment="0" applyProtection="0">
      <alignment vertical="center"/>
    </xf>
    <xf numFmtId="0" fontId="13" fillId="4" borderId="11" applyNumberFormat="0" applyAlignment="0" applyProtection="0">
      <alignment vertical="center"/>
    </xf>
    <xf numFmtId="0" fontId="14" fillId="4" borderId="10" applyNumberFormat="0" applyAlignment="0" applyProtection="0">
      <alignment vertical="center"/>
    </xf>
    <xf numFmtId="0" fontId="15" fillId="5" borderId="12" applyNumberFormat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0" xfId="0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8.jpeg"/><Relationship Id="rId8" Type="http://schemas.openxmlformats.org/officeDocument/2006/relationships/image" Target="media/image7.jpeg"/><Relationship Id="rId7" Type="http://schemas.openxmlformats.org/officeDocument/2006/relationships/image" Target="media/image6.jpeg"/><Relationship Id="rId6" Type="http://schemas.openxmlformats.org/officeDocument/2006/relationships/image" Target="media/image5.jpeg"/><Relationship Id="rId5" Type="http://schemas.openxmlformats.org/officeDocument/2006/relationships/image" Target="media/image4.jpeg"/><Relationship Id="rId4" Type="http://schemas.openxmlformats.org/officeDocument/2006/relationships/image" Target="media/image3.jpeg"/><Relationship Id="rId33" Type="http://schemas.openxmlformats.org/officeDocument/2006/relationships/image" Target="media/image32.jpeg"/><Relationship Id="rId32" Type="http://schemas.openxmlformats.org/officeDocument/2006/relationships/image" Target="media/image31.jpeg"/><Relationship Id="rId31" Type="http://schemas.openxmlformats.org/officeDocument/2006/relationships/image" Target="media/image30.jpeg"/><Relationship Id="rId30" Type="http://schemas.openxmlformats.org/officeDocument/2006/relationships/image" Target="media/image29.jpeg"/><Relationship Id="rId3" Type="http://schemas.openxmlformats.org/officeDocument/2006/relationships/image" Target="media/image2.jpeg"/><Relationship Id="rId29" Type="http://schemas.openxmlformats.org/officeDocument/2006/relationships/image" Target="media/image28.jpeg"/><Relationship Id="rId28" Type="http://schemas.openxmlformats.org/officeDocument/2006/relationships/image" Target="media/image27.jpeg"/><Relationship Id="rId27" Type="http://schemas.openxmlformats.org/officeDocument/2006/relationships/image" Target="media/image26.jpeg"/><Relationship Id="rId26" Type="http://schemas.openxmlformats.org/officeDocument/2006/relationships/image" Target="media/image25.jpeg"/><Relationship Id="rId25" Type="http://schemas.openxmlformats.org/officeDocument/2006/relationships/image" Target="media/image24.jpeg"/><Relationship Id="rId24" Type="http://schemas.openxmlformats.org/officeDocument/2006/relationships/image" Target="media/image23.jpeg"/><Relationship Id="rId23" Type="http://schemas.openxmlformats.org/officeDocument/2006/relationships/image" Target="media/image22.jpeg"/><Relationship Id="rId22" Type="http://schemas.openxmlformats.org/officeDocument/2006/relationships/image" Target="media/image21.jpeg"/><Relationship Id="rId21" Type="http://schemas.openxmlformats.org/officeDocument/2006/relationships/image" Target="media/image20.jpeg"/><Relationship Id="rId20" Type="http://schemas.openxmlformats.org/officeDocument/2006/relationships/image" Target="media/image19.jpeg"/><Relationship Id="rId2" Type="http://schemas.openxmlformats.org/officeDocument/2006/relationships/image" Target="NULL" TargetMode="External"/><Relationship Id="rId19" Type="http://schemas.openxmlformats.org/officeDocument/2006/relationships/image" Target="media/image18.jpeg"/><Relationship Id="rId18" Type="http://schemas.openxmlformats.org/officeDocument/2006/relationships/image" Target="media/image17.jpeg"/><Relationship Id="rId17" Type="http://schemas.openxmlformats.org/officeDocument/2006/relationships/image" Target="media/image16.jpeg"/><Relationship Id="rId16" Type="http://schemas.openxmlformats.org/officeDocument/2006/relationships/image" Target="media/image15.jpeg"/><Relationship Id="rId15" Type="http://schemas.openxmlformats.org/officeDocument/2006/relationships/image" Target="media/image14.jpeg"/><Relationship Id="rId14" Type="http://schemas.openxmlformats.org/officeDocument/2006/relationships/image" Target="media/image13.jpeg"/><Relationship Id="rId13" Type="http://schemas.openxmlformats.org/officeDocument/2006/relationships/image" Target="media/image12.jpeg"/><Relationship Id="rId12" Type="http://schemas.openxmlformats.org/officeDocument/2006/relationships/image" Target="media/image11.jpeg"/><Relationship Id="rId11" Type="http://schemas.openxmlformats.org/officeDocument/2006/relationships/image" Target="media/image10.jpeg"/><Relationship Id="rId10" Type="http://schemas.openxmlformats.org/officeDocument/2006/relationships/image" Target="media/image9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11</xdr:col>
      <xdr:colOff>648447</xdr:colOff>
      <xdr:row>8</xdr:row>
      <xdr:rowOff>0</xdr:rowOff>
    </xdr:from>
    <xdr:ext cx="65" cy="172227"/>
    <xdr:sp>
      <xdr:nvSpPr>
        <xdr:cNvPr id="2" name="文本框 1"/>
        <xdr:cNvSpPr txBox="1"/>
      </xdr:nvSpPr>
      <xdr:spPr>
        <a:xfrm>
          <a:off x="14257020" y="4816475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satMod val="300000"/>
                <a:tint val="50000"/>
              </a:schemeClr>
            </a:gs>
            <a:gs pos="35000">
              <a:schemeClr val="phClr">
                <a:satMod val="300000"/>
                <a:tint val="37000"/>
              </a:schemeClr>
            </a:gs>
            <a:gs pos="100000">
              <a:schemeClr val="phClr">
                <a:satMod val="350000"/>
                <a:tint val="15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atMod val="130000"/>
                <a:shade val="51000"/>
              </a:schemeClr>
            </a:gs>
            <a:gs pos="80000">
              <a:schemeClr val="phClr">
                <a:satMod val="130000"/>
                <a:shade val="93000"/>
              </a:schemeClr>
            </a:gs>
            <a:gs pos="100000">
              <a:schemeClr val="phClr">
                <a:satMod val="135000"/>
                <a:shade val="94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atMod val="105000"/>
              <a:shade val="9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atMod val="350000"/>
                <a:tint val="40000"/>
              </a:schemeClr>
            </a:gs>
            <a:gs pos="40000">
              <a:schemeClr val="phClr">
                <a:satMod val="350000"/>
                <a:shade val="99000"/>
                <a:tint val="45000"/>
              </a:schemeClr>
            </a:gs>
            <a:gs pos="100000">
              <a:schemeClr val="phClr">
                <a:satMod val="255000"/>
                <a:shade val="20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satMod val="300000"/>
                <a:tint val="80000"/>
              </a:schemeClr>
            </a:gs>
            <a:gs pos="100000">
              <a:schemeClr val="phClr">
                <a:satMod val="200000"/>
                <a:shade val="3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C131"/>
  <sheetViews>
    <sheetView tabSelected="1" zoomScale="70" zoomScaleNormal="70" workbookViewId="0">
      <pane ySplit="2" topLeftCell="A25" activePane="bottomLeft" state="frozen"/>
      <selection/>
      <selection pane="bottomLeft" activeCell="F34" sqref="F34"/>
    </sheetView>
  </sheetViews>
  <sheetFormatPr defaultColWidth="9" defaultRowHeight="13.5"/>
  <cols>
    <col min="1" max="1" width="6.08849557522124" style="1" customWidth="1"/>
    <col min="2" max="2" width="9.36283185840708" style="1" customWidth="1"/>
    <col min="3" max="3" width="14.9115044247788" style="1" customWidth="1"/>
    <col min="4" max="4" width="15.8230088495575" style="2" customWidth="1"/>
    <col min="5" max="5" width="17.646017699115" style="1" customWidth="1"/>
    <col min="6" max="6" width="25.2743362831858" style="1" customWidth="1"/>
    <col min="7" max="7" width="31.1858407079646" style="1" customWidth="1"/>
    <col min="8" max="8" width="41" style="1" customWidth="1"/>
    <col min="9" max="9" width="9.63716814159292" style="1" customWidth="1"/>
    <col min="10" max="10" width="7.72566371681416" style="1" customWidth="1"/>
    <col min="11" max="11" width="11" style="1" customWidth="1"/>
    <col min="12" max="12" width="10" style="1" customWidth="1"/>
    <col min="13" max="13" width="9.72566371681416" style="1" customWidth="1"/>
    <col min="14" max="14" width="18.9115044247788" style="1" customWidth="1"/>
    <col min="15" max="15" width="13.9115044247788" style="1" customWidth="1"/>
    <col min="16" max="16" width="15.0884955752212" style="1" customWidth="1"/>
    <col min="17" max="17" width="16.0884955752212" style="1" customWidth="1"/>
    <col min="18" max="18" width="8.54867256637168" style="1" customWidth="1"/>
    <col min="19" max="19" width="27.5486725663717" style="1" customWidth="1"/>
    <col min="20" max="20" width="11" style="1" customWidth="1"/>
    <col min="21" max="16384" width="9" style="1"/>
  </cols>
  <sheetData>
    <row r="1" ht="23.25" spans="1:41">
      <c r="A1" s="3" t="s">
        <v>0</v>
      </c>
      <c r="B1" s="3"/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8"/>
    </row>
    <row r="2" ht="32" customHeight="1" spans="1:45">
      <c r="A2" s="5" t="s">
        <v>1</v>
      </c>
      <c r="B2" s="5" t="s">
        <v>2</v>
      </c>
      <c r="C2" s="5" t="s">
        <v>3</v>
      </c>
      <c r="D2" s="6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5" t="s">
        <v>13</v>
      </c>
      <c r="N2" s="5" t="s">
        <v>14</v>
      </c>
      <c r="O2" s="5" t="s">
        <v>15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9"/>
      <c r="AP2" s="20"/>
      <c r="AQ2" s="20"/>
      <c r="AR2" s="20"/>
      <c r="AS2" s="20"/>
    </row>
    <row r="3" ht="54" customHeight="1" spans="1:46">
      <c r="A3" s="7" t="s">
        <v>21</v>
      </c>
      <c r="B3" s="8" t="s">
        <v>22</v>
      </c>
      <c r="C3" s="9" t="s">
        <v>23</v>
      </c>
      <c r="D3" s="9" t="s">
        <v>24</v>
      </c>
      <c r="E3" s="9" t="str">
        <f>_xlfn.DISPIMG("ID_F8581FAE729449DBAD2AC1CDD602F870",1)</f>
        <v>=DISPIMG("ID_F8581FAE729449DBAD2AC1CDD602F870",1)</v>
      </c>
      <c r="F3" s="9" t="s">
        <v>25</v>
      </c>
      <c r="G3" s="9" t="s">
        <v>26</v>
      </c>
      <c r="H3" s="9" t="s">
        <v>27</v>
      </c>
      <c r="I3" s="9" t="s">
        <v>28</v>
      </c>
      <c r="J3" s="9" t="s">
        <v>29</v>
      </c>
      <c r="K3" s="9">
        <v>49</v>
      </c>
      <c r="L3" s="9">
        <v>0</v>
      </c>
      <c r="M3" s="9">
        <v>0</v>
      </c>
      <c r="N3" s="9">
        <v>1</v>
      </c>
      <c r="O3" s="9">
        <v>0</v>
      </c>
      <c r="P3" s="9">
        <v>0</v>
      </c>
      <c r="Q3" s="9">
        <v>5</v>
      </c>
      <c r="R3" s="16">
        <f t="shared" ref="R3:R28" si="0">100-(N3+O3+P3+Q3)</f>
        <v>94</v>
      </c>
      <c r="S3" s="9"/>
      <c r="T3" s="7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8"/>
    </row>
    <row r="4" ht="54" customHeight="1" spans="1:46">
      <c r="A4" s="7"/>
      <c r="B4" s="10"/>
      <c r="C4" s="9" t="s">
        <v>30</v>
      </c>
      <c r="D4" s="9" t="s">
        <v>24</v>
      </c>
      <c r="E4" s="9" t="str">
        <f>_xlfn.DISPIMG("ID_08910D57B7624DB58A0780F251736EE3",1)</f>
        <v>=DISPIMG("ID_08910D57B7624DB58A0780F251736EE3",1)</v>
      </c>
      <c r="F4" s="9" t="s">
        <v>25</v>
      </c>
      <c r="G4" s="9" t="s">
        <v>31</v>
      </c>
      <c r="H4" s="9" t="s">
        <v>32</v>
      </c>
      <c r="I4" s="9" t="s">
        <v>33</v>
      </c>
      <c r="J4" s="9" t="s">
        <v>34</v>
      </c>
      <c r="K4" s="9">
        <v>40</v>
      </c>
      <c r="L4" s="9">
        <v>0</v>
      </c>
      <c r="M4" s="9">
        <v>0</v>
      </c>
      <c r="N4" s="9">
        <v>1</v>
      </c>
      <c r="O4" s="9">
        <v>0</v>
      </c>
      <c r="P4" s="9">
        <v>0</v>
      </c>
      <c r="Q4" s="9">
        <v>2</v>
      </c>
      <c r="R4" s="16">
        <f t="shared" si="0"/>
        <v>97</v>
      </c>
      <c r="S4" s="9"/>
      <c r="T4" s="7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8"/>
    </row>
    <row r="5" ht="54" customHeight="1" spans="1:46">
      <c r="A5" s="7"/>
      <c r="B5" s="10"/>
      <c r="C5" s="9" t="s">
        <v>35</v>
      </c>
      <c r="D5" s="9" t="s">
        <v>24</v>
      </c>
      <c r="E5" s="9" t="str">
        <f>_xlfn.DISPIMG("ID_483678B06FF447D892A8787630F3E66D",1)</f>
        <v>=DISPIMG("ID_483678B06FF447D892A8787630F3E66D",1)</v>
      </c>
      <c r="F5" s="9" t="s">
        <v>36</v>
      </c>
      <c r="G5" s="9" t="s">
        <v>37</v>
      </c>
      <c r="H5" s="9" t="s">
        <v>38</v>
      </c>
      <c r="I5" s="9" t="s">
        <v>39</v>
      </c>
      <c r="J5" s="9" t="s">
        <v>40</v>
      </c>
      <c r="K5" s="9">
        <v>51</v>
      </c>
      <c r="L5" s="9">
        <v>0</v>
      </c>
      <c r="M5" s="9">
        <v>0</v>
      </c>
      <c r="N5" s="9">
        <v>2</v>
      </c>
      <c r="O5" s="9">
        <v>0</v>
      </c>
      <c r="P5" s="9">
        <v>0</v>
      </c>
      <c r="Q5" s="9">
        <v>5</v>
      </c>
      <c r="R5" s="16">
        <f t="shared" si="0"/>
        <v>93</v>
      </c>
      <c r="S5" s="9"/>
      <c r="T5" s="7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8"/>
    </row>
    <row r="6" ht="54" customHeight="1" spans="1:46">
      <c r="A6" s="7"/>
      <c r="B6" s="10"/>
      <c r="C6" s="9" t="s">
        <v>41</v>
      </c>
      <c r="D6" s="9" t="s">
        <v>24</v>
      </c>
      <c r="E6" s="9" t="str">
        <f>_xlfn.DISPIMG("ID_D95792C807D444D999D41D82034D97BC",1)</f>
        <v>=DISPIMG("ID_D95792C807D444D999D41D82034D97BC",1)</v>
      </c>
      <c r="F6" s="9" t="s">
        <v>36</v>
      </c>
      <c r="G6" s="9" t="s">
        <v>42</v>
      </c>
      <c r="H6" s="9" t="s">
        <v>43</v>
      </c>
      <c r="I6" s="9" t="s">
        <v>44</v>
      </c>
      <c r="J6" s="9" t="s">
        <v>45</v>
      </c>
      <c r="K6" s="9">
        <v>58</v>
      </c>
      <c r="L6" s="9">
        <v>0</v>
      </c>
      <c r="M6" s="9">
        <v>0</v>
      </c>
      <c r="N6" s="9">
        <v>3</v>
      </c>
      <c r="O6" s="9">
        <v>0</v>
      </c>
      <c r="P6" s="9">
        <v>0</v>
      </c>
      <c r="Q6" s="9">
        <v>5</v>
      </c>
      <c r="R6" s="16">
        <f t="shared" si="0"/>
        <v>92</v>
      </c>
      <c r="S6" s="9"/>
      <c r="T6" s="7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8"/>
    </row>
    <row r="7" ht="54" customHeight="1" spans="1:46">
      <c r="A7" s="7"/>
      <c r="B7" s="10"/>
      <c r="C7" s="9" t="s">
        <v>46</v>
      </c>
      <c r="D7" s="9" t="s">
        <v>24</v>
      </c>
      <c r="E7" s="9" t="str">
        <f>_xlfn.DISPIMG("ID_10671C432558447CB0A8BA2BA4B63A6B",1)</f>
        <v>=DISPIMG("ID_10671C432558447CB0A8BA2BA4B63A6B",1)</v>
      </c>
      <c r="F7" s="9" t="s">
        <v>47</v>
      </c>
      <c r="G7" s="9" t="s">
        <v>48</v>
      </c>
      <c r="H7" s="9" t="s">
        <v>49</v>
      </c>
      <c r="I7" s="9" t="s">
        <v>50</v>
      </c>
      <c r="J7" s="9" t="s">
        <v>51</v>
      </c>
      <c r="K7" s="9">
        <v>67</v>
      </c>
      <c r="L7" s="9">
        <v>0</v>
      </c>
      <c r="M7" s="9">
        <v>0</v>
      </c>
      <c r="N7" s="9">
        <v>1</v>
      </c>
      <c r="O7" s="9">
        <v>0</v>
      </c>
      <c r="P7" s="9">
        <v>0</v>
      </c>
      <c r="Q7" s="9">
        <v>2</v>
      </c>
      <c r="R7" s="16">
        <f t="shared" si="0"/>
        <v>97</v>
      </c>
      <c r="S7" s="9"/>
      <c r="T7" s="7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8"/>
    </row>
    <row r="8" ht="54" customHeight="1" spans="1:46">
      <c r="A8" s="7"/>
      <c r="B8" s="11"/>
      <c r="C8" s="9" t="s">
        <v>52</v>
      </c>
      <c r="D8" s="9" t="s">
        <v>24</v>
      </c>
      <c r="E8" s="9" t="str">
        <f>_xlfn.DISPIMG("ID_290B2C96AE1F405496C665D02CF4C327",1)</f>
        <v>=DISPIMG("ID_290B2C96AE1F405496C665D02CF4C327",1)</v>
      </c>
      <c r="F8" s="9" t="s">
        <v>47</v>
      </c>
      <c r="G8" s="9" t="s">
        <v>53</v>
      </c>
      <c r="H8" s="9" t="s">
        <v>54</v>
      </c>
      <c r="I8" s="9" t="s">
        <v>55</v>
      </c>
      <c r="J8" s="9" t="s">
        <v>51</v>
      </c>
      <c r="K8" s="9">
        <v>60</v>
      </c>
      <c r="L8" s="9">
        <v>0</v>
      </c>
      <c r="M8" s="9">
        <v>0</v>
      </c>
      <c r="N8" s="9">
        <v>1</v>
      </c>
      <c r="O8" s="9">
        <v>0</v>
      </c>
      <c r="P8" s="9">
        <v>0</v>
      </c>
      <c r="Q8" s="9">
        <v>2</v>
      </c>
      <c r="R8" s="16">
        <f t="shared" si="0"/>
        <v>97</v>
      </c>
      <c r="S8" s="9"/>
      <c r="T8" s="7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8"/>
    </row>
    <row r="9" ht="53" customHeight="1" spans="1:46">
      <c r="A9" s="7" t="s">
        <v>56</v>
      </c>
      <c r="B9" s="12" t="s">
        <v>57</v>
      </c>
      <c r="C9" s="9" t="s">
        <v>58</v>
      </c>
      <c r="D9" s="9" t="s">
        <v>59</v>
      </c>
      <c r="E9" s="9" t="str">
        <f>_xlfn.DISPIMG("ID_8D2562180809423AB12F9D3194528A1B",1)</f>
        <v>=DISPIMG("ID_8D2562180809423AB12F9D3194528A1B",1)</v>
      </c>
      <c r="F9" s="9" t="s">
        <v>60</v>
      </c>
      <c r="G9" s="9" t="s">
        <v>61</v>
      </c>
      <c r="H9" s="9" t="s">
        <v>62</v>
      </c>
      <c r="I9" s="9" t="s">
        <v>63</v>
      </c>
      <c r="J9" s="9" t="s">
        <v>63</v>
      </c>
      <c r="K9" s="9" t="s">
        <v>63</v>
      </c>
      <c r="L9" s="9" t="s">
        <v>63</v>
      </c>
      <c r="M9" s="9" t="s">
        <v>63</v>
      </c>
      <c r="N9" s="9">
        <v>2</v>
      </c>
      <c r="O9" s="9">
        <v>0</v>
      </c>
      <c r="P9" s="9">
        <v>0</v>
      </c>
      <c r="Q9" s="9">
        <v>0</v>
      </c>
      <c r="R9" s="16">
        <f t="shared" si="0"/>
        <v>98</v>
      </c>
      <c r="S9" s="17"/>
      <c r="T9" s="7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8"/>
    </row>
    <row r="10" ht="53" customHeight="1" spans="1:46">
      <c r="A10" s="7"/>
      <c r="B10" s="12"/>
      <c r="C10" s="9" t="s">
        <v>64</v>
      </c>
      <c r="D10" s="9" t="s">
        <v>59</v>
      </c>
      <c r="E10" s="9" t="str">
        <f>_xlfn.DISPIMG("ID_5738CC59F56E4BCB8E63A80BFE01B898",1)</f>
        <v>=DISPIMG("ID_5738CC59F56E4BCB8E63A80BFE01B898",1)</v>
      </c>
      <c r="F10" s="9" t="s">
        <v>47</v>
      </c>
      <c r="G10" s="9" t="s">
        <v>65</v>
      </c>
      <c r="H10" s="9" t="s">
        <v>66</v>
      </c>
      <c r="I10" s="9" t="s">
        <v>63</v>
      </c>
      <c r="J10" s="9" t="s">
        <v>63</v>
      </c>
      <c r="K10" s="9" t="s">
        <v>63</v>
      </c>
      <c r="L10" s="9" t="s">
        <v>63</v>
      </c>
      <c r="M10" s="9" t="s">
        <v>63</v>
      </c>
      <c r="N10" s="9">
        <v>3</v>
      </c>
      <c r="O10" s="9">
        <v>0</v>
      </c>
      <c r="P10" s="9">
        <v>0</v>
      </c>
      <c r="Q10" s="9">
        <v>7</v>
      </c>
      <c r="R10" s="16">
        <f t="shared" si="0"/>
        <v>90</v>
      </c>
      <c r="S10" s="17"/>
      <c r="T10" s="7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8"/>
    </row>
    <row r="11" ht="53" customHeight="1" spans="1:46">
      <c r="A11" s="7"/>
      <c r="B11" s="12"/>
      <c r="C11" s="9" t="s">
        <v>67</v>
      </c>
      <c r="D11" s="9" t="s">
        <v>59</v>
      </c>
      <c r="E11" s="9" t="str">
        <f>_xlfn.DISPIMG("ID_158308305B214742A63D7D796748867A",1)</f>
        <v>=DISPIMG("ID_158308305B214742A63D7D796748867A",1)</v>
      </c>
      <c r="F11" s="9" t="s">
        <v>68</v>
      </c>
      <c r="G11" s="9" t="s">
        <v>69</v>
      </c>
      <c r="H11" s="9" t="s">
        <v>70</v>
      </c>
      <c r="I11" s="9" t="s">
        <v>63</v>
      </c>
      <c r="J11" s="9" t="s">
        <v>63</v>
      </c>
      <c r="K11" s="9" t="s">
        <v>63</v>
      </c>
      <c r="L11" s="9" t="s">
        <v>63</v>
      </c>
      <c r="M11" s="9" t="s">
        <v>63</v>
      </c>
      <c r="N11" s="9">
        <v>3</v>
      </c>
      <c r="O11" s="9">
        <v>0</v>
      </c>
      <c r="P11" s="9">
        <v>2</v>
      </c>
      <c r="Q11" s="9">
        <v>6</v>
      </c>
      <c r="R11" s="16">
        <f t="shared" si="0"/>
        <v>89</v>
      </c>
      <c r="S11" s="17"/>
      <c r="T11" s="7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8"/>
    </row>
    <row r="12" ht="53" customHeight="1" spans="1:46">
      <c r="A12" s="7"/>
      <c r="B12" s="12"/>
      <c r="C12" s="9" t="s">
        <v>71</v>
      </c>
      <c r="D12" s="9" t="s">
        <v>59</v>
      </c>
      <c r="E12" s="9" t="str">
        <f>_xlfn.DISPIMG("ID_4C55E9C755284F04907C135F777E4749",1)</f>
        <v>=DISPIMG("ID_4C55E9C755284F04907C135F777E4749",1)</v>
      </c>
      <c r="F12" s="9" t="s">
        <v>72</v>
      </c>
      <c r="G12" s="9" t="s">
        <v>73</v>
      </c>
      <c r="H12" s="9" t="s">
        <v>74</v>
      </c>
      <c r="I12" s="9" t="s">
        <v>63</v>
      </c>
      <c r="J12" s="9" t="s">
        <v>63</v>
      </c>
      <c r="K12" s="9" t="s">
        <v>63</v>
      </c>
      <c r="L12" s="9" t="s">
        <v>63</v>
      </c>
      <c r="M12" s="9" t="s">
        <v>63</v>
      </c>
      <c r="N12" s="9">
        <v>5</v>
      </c>
      <c r="O12" s="9">
        <v>0</v>
      </c>
      <c r="P12" s="9">
        <v>2</v>
      </c>
      <c r="Q12" s="9">
        <v>5</v>
      </c>
      <c r="R12" s="16">
        <f t="shared" si="0"/>
        <v>88</v>
      </c>
      <c r="S12" s="17"/>
      <c r="T12" s="7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8"/>
    </row>
    <row r="13" ht="53" customHeight="1" spans="1:46">
      <c r="A13" s="7"/>
      <c r="B13" s="12"/>
      <c r="C13" s="9" t="s">
        <v>75</v>
      </c>
      <c r="D13" s="9" t="s">
        <v>59</v>
      </c>
      <c r="E13" s="9" t="str">
        <f>_xlfn.DISPIMG("ID_0B9094356E56482B99391EF2CBC8E66A",1)</f>
        <v>=DISPIMG("ID_0B9094356E56482B99391EF2CBC8E66A",1)</v>
      </c>
      <c r="F13" s="9" t="s">
        <v>72</v>
      </c>
      <c r="G13" s="9" t="s">
        <v>76</v>
      </c>
      <c r="H13" s="9" t="s">
        <v>77</v>
      </c>
      <c r="I13" s="9" t="s">
        <v>63</v>
      </c>
      <c r="J13" s="9" t="s">
        <v>63</v>
      </c>
      <c r="K13" s="9" t="s">
        <v>63</v>
      </c>
      <c r="L13" s="9" t="s">
        <v>63</v>
      </c>
      <c r="M13" s="9" t="s">
        <v>63</v>
      </c>
      <c r="N13" s="9">
        <v>2</v>
      </c>
      <c r="O13" s="9">
        <v>1</v>
      </c>
      <c r="P13" s="9">
        <v>3</v>
      </c>
      <c r="Q13" s="9">
        <v>3</v>
      </c>
      <c r="R13" s="16">
        <f t="shared" si="0"/>
        <v>91</v>
      </c>
      <c r="S13" s="17"/>
      <c r="T13" s="7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8"/>
    </row>
    <row r="14" ht="53" customHeight="1" spans="1:46">
      <c r="A14" s="7"/>
      <c r="B14" s="12"/>
      <c r="C14" s="9" t="s">
        <v>78</v>
      </c>
      <c r="D14" s="9" t="s">
        <v>59</v>
      </c>
      <c r="E14" s="9" t="str">
        <f>_xlfn.DISPIMG("ID_AAE7942E21E74F00BCA025F872B31686",1)</f>
        <v>=DISPIMG("ID_AAE7942E21E74F00BCA025F872B31686",1)</v>
      </c>
      <c r="F14" s="9" t="s">
        <v>68</v>
      </c>
      <c r="G14" s="9" t="s">
        <v>79</v>
      </c>
      <c r="H14" s="9" t="s">
        <v>80</v>
      </c>
      <c r="I14" s="9" t="s">
        <v>63</v>
      </c>
      <c r="J14" s="9" t="s">
        <v>63</v>
      </c>
      <c r="K14" s="9" t="s">
        <v>63</v>
      </c>
      <c r="L14" s="9" t="s">
        <v>63</v>
      </c>
      <c r="M14" s="9" t="s">
        <v>63</v>
      </c>
      <c r="N14" s="9">
        <v>1</v>
      </c>
      <c r="O14" s="9">
        <v>0</v>
      </c>
      <c r="P14" s="9">
        <v>0</v>
      </c>
      <c r="Q14" s="9">
        <v>5</v>
      </c>
      <c r="R14" s="16">
        <f t="shared" si="0"/>
        <v>94</v>
      </c>
      <c r="S14" s="17"/>
      <c r="T14" s="7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8"/>
    </row>
    <row r="15" ht="53" customHeight="1" spans="1:46">
      <c r="A15" s="7"/>
      <c r="B15" s="12"/>
      <c r="C15" s="9" t="s">
        <v>52</v>
      </c>
      <c r="D15" s="9" t="s">
        <v>59</v>
      </c>
      <c r="E15" s="9" t="str">
        <f>_xlfn.DISPIMG("ID_C4D03A63987A4576AFEF7A6B1FEC2B96",1)</f>
        <v>=DISPIMG("ID_C4D03A63987A4576AFEF7A6B1FEC2B96",1)</v>
      </c>
      <c r="F15" s="9" t="s">
        <v>47</v>
      </c>
      <c r="G15" s="9" t="s">
        <v>81</v>
      </c>
      <c r="H15" s="9" t="s">
        <v>54</v>
      </c>
      <c r="I15" s="9" t="s">
        <v>63</v>
      </c>
      <c r="J15" s="9" t="s">
        <v>63</v>
      </c>
      <c r="K15" s="9" t="s">
        <v>63</v>
      </c>
      <c r="L15" s="9" t="s">
        <v>63</v>
      </c>
      <c r="M15" s="9" t="s">
        <v>63</v>
      </c>
      <c r="N15" s="9">
        <v>0</v>
      </c>
      <c r="O15" s="9">
        <v>0</v>
      </c>
      <c r="P15" s="9">
        <v>2</v>
      </c>
      <c r="Q15" s="9">
        <v>4</v>
      </c>
      <c r="R15" s="16">
        <f t="shared" si="0"/>
        <v>94</v>
      </c>
      <c r="S15" s="17"/>
      <c r="T15" s="7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8"/>
    </row>
    <row r="16" ht="53" customHeight="1" spans="1:46">
      <c r="A16" s="7"/>
      <c r="B16" s="12"/>
      <c r="C16" s="9" t="s">
        <v>82</v>
      </c>
      <c r="D16" s="9" t="s">
        <v>59</v>
      </c>
      <c r="E16" s="9" t="str">
        <f>_xlfn.DISPIMG("ID_0986A8A2D9574944809D2C1D062975DB",1)</f>
        <v>=DISPIMG("ID_0986A8A2D9574944809D2C1D062975DB",1)</v>
      </c>
      <c r="F16" s="9" t="s">
        <v>36</v>
      </c>
      <c r="G16" s="9" t="s">
        <v>83</v>
      </c>
      <c r="H16" s="9" t="s">
        <v>84</v>
      </c>
      <c r="I16" s="9" t="s">
        <v>63</v>
      </c>
      <c r="J16" s="9" t="s">
        <v>63</v>
      </c>
      <c r="K16" s="9" t="s">
        <v>63</v>
      </c>
      <c r="L16" s="9" t="s">
        <v>63</v>
      </c>
      <c r="M16" s="9" t="s">
        <v>63</v>
      </c>
      <c r="N16" s="9">
        <v>3</v>
      </c>
      <c r="O16" s="9">
        <v>0</v>
      </c>
      <c r="P16" s="9">
        <v>0</v>
      </c>
      <c r="Q16" s="9">
        <v>7</v>
      </c>
      <c r="R16" s="16">
        <f t="shared" si="0"/>
        <v>90</v>
      </c>
      <c r="S16" s="17"/>
      <c r="T16" s="7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8"/>
    </row>
    <row r="17" ht="53" customHeight="1" spans="1:46">
      <c r="A17" s="7"/>
      <c r="B17" s="12"/>
      <c r="C17" s="9" t="s">
        <v>85</v>
      </c>
      <c r="D17" s="9" t="s">
        <v>59</v>
      </c>
      <c r="E17" s="9" t="str">
        <f>_xlfn.DISPIMG("ID_5184ED5D59A849BD9554F44359316C3E",1)</f>
        <v>=DISPIMG("ID_5184ED5D59A849BD9554F44359316C3E",1)</v>
      </c>
      <c r="F17" s="9" t="s">
        <v>47</v>
      </c>
      <c r="G17" s="9" t="s">
        <v>86</v>
      </c>
      <c r="H17" s="9" t="s">
        <v>87</v>
      </c>
      <c r="I17" s="9" t="s">
        <v>63</v>
      </c>
      <c r="J17" s="9" t="s">
        <v>63</v>
      </c>
      <c r="K17" s="9" t="s">
        <v>63</v>
      </c>
      <c r="L17" s="9" t="s">
        <v>63</v>
      </c>
      <c r="M17" s="9" t="s">
        <v>63</v>
      </c>
      <c r="N17" s="9">
        <v>4</v>
      </c>
      <c r="O17" s="9">
        <v>0</v>
      </c>
      <c r="P17" s="9">
        <v>0</v>
      </c>
      <c r="Q17" s="9">
        <v>5</v>
      </c>
      <c r="R17" s="16">
        <f t="shared" si="0"/>
        <v>91</v>
      </c>
      <c r="S17" s="17"/>
      <c r="T17" s="7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8"/>
    </row>
    <row r="18" ht="53" customHeight="1" spans="1:46">
      <c r="A18" s="7"/>
      <c r="B18" s="12"/>
      <c r="C18" s="9" t="s">
        <v>23</v>
      </c>
      <c r="D18" s="9" t="s">
        <v>59</v>
      </c>
      <c r="E18" s="9" t="str">
        <f>_xlfn.DISPIMG("ID_0CF7DFEB22D2408F80AD3E6297DB20D6",1)</f>
        <v>=DISPIMG("ID_0CF7DFEB22D2408F80AD3E6297DB20D6",1)</v>
      </c>
      <c r="F18" s="9" t="s">
        <v>25</v>
      </c>
      <c r="G18" s="9" t="s">
        <v>88</v>
      </c>
      <c r="H18" s="9" t="s">
        <v>27</v>
      </c>
      <c r="I18" s="9" t="s">
        <v>63</v>
      </c>
      <c r="J18" s="9" t="s">
        <v>63</v>
      </c>
      <c r="K18" s="9" t="s">
        <v>63</v>
      </c>
      <c r="L18" s="9" t="s">
        <v>63</v>
      </c>
      <c r="M18" s="9" t="s">
        <v>63</v>
      </c>
      <c r="N18" s="9">
        <v>3</v>
      </c>
      <c r="O18" s="9">
        <v>0</v>
      </c>
      <c r="P18" s="9">
        <v>0</v>
      </c>
      <c r="Q18" s="9">
        <v>5</v>
      </c>
      <c r="R18" s="16">
        <f t="shared" si="0"/>
        <v>92</v>
      </c>
      <c r="S18" s="17"/>
      <c r="T18" s="7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8"/>
    </row>
    <row r="19" ht="53" customHeight="1" spans="1:46">
      <c r="A19" s="7" t="s">
        <v>89</v>
      </c>
      <c r="B19" s="12" t="s">
        <v>90</v>
      </c>
      <c r="C19" s="9" t="s">
        <v>91</v>
      </c>
      <c r="D19" s="9" t="s">
        <v>92</v>
      </c>
      <c r="E19" s="13" t="str">
        <f>_xlfn.DISPIMG("ID_C67BAE8BB7B64FD69800B72B3CE5EF93",1)</f>
        <v>=DISPIMG("ID_C67BAE8BB7B64FD69800B72B3CE5EF93",1)</v>
      </c>
      <c r="F19" s="9" t="s">
        <v>60</v>
      </c>
      <c r="G19" s="9" t="s">
        <v>93</v>
      </c>
      <c r="H19" s="9" t="s">
        <v>94</v>
      </c>
      <c r="I19" s="9" t="s">
        <v>95</v>
      </c>
      <c r="J19" s="9" t="s">
        <v>96</v>
      </c>
      <c r="K19" s="9">
        <v>44</v>
      </c>
      <c r="L19" s="9">
        <v>0</v>
      </c>
      <c r="M19" s="9">
        <v>1</v>
      </c>
      <c r="N19" s="9">
        <v>2</v>
      </c>
      <c r="O19" s="9">
        <v>0</v>
      </c>
      <c r="P19" s="9">
        <v>2</v>
      </c>
      <c r="Q19" s="9">
        <v>0</v>
      </c>
      <c r="R19" s="16">
        <f t="shared" si="0"/>
        <v>96</v>
      </c>
      <c r="S19" s="17"/>
      <c r="T19" s="7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8"/>
    </row>
    <row r="20" ht="53" customHeight="1" spans="1:46">
      <c r="A20" s="7"/>
      <c r="B20" s="12"/>
      <c r="C20" s="9" t="s">
        <v>97</v>
      </c>
      <c r="D20" s="9" t="s">
        <v>92</v>
      </c>
      <c r="E20" s="13" t="str">
        <f>_xlfn.DISPIMG("ID_74B620B97D224B188FC41CA494393D3E",1)</f>
        <v>=DISPIMG("ID_74B620B97D224B188FC41CA494393D3E",1)</v>
      </c>
      <c r="F20" s="9" t="s">
        <v>98</v>
      </c>
      <c r="G20" s="9" t="s">
        <v>99</v>
      </c>
      <c r="H20" s="9" t="s">
        <v>100</v>
      </c>
      <c r="I20" s="9" t="s">
        <v>101</v>
      </c>
      <c r="J20" s="9" t="s">
        <v>102</v>
      </c>
      <c r="K20" s="9">
        <v>40</v>
      </c>
      <c r="L20" s="9">
        <v>0</v>
      </c>
      <c r="M20" s="9">
        <v>0</v>
      </c>
      <c r="N20" s="9">
        <v>1</v>
      </c>
      <c r="O20" s="9">
        <v>1</v>
      </c>
      <c r="P20" s="9">
        <v>0</v>
      </c>
      <c r="Q20" s="9">
        <v>0</v>
      </c>
      <c r="R20" s="16">
        <f t="shared" si="0"/>
        <v>98</v>
      </c>
      <c r="S20" s="17"/>
      <c r="T20" s="7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8"/>
    </row>
    <row r="21" ht="53" customHeight="1" spans="1:46">
      <c r="A21" s="7"/>
      <c r="B21" s="12"/>
      <c r="C21" s="9" t="s">
        <v>103</v>
      </c>
      <c r="D21" s="9" t="s">
        <v>92</v>
      </c>
      <c r="E21" s="13" t="str">
        <f>_xlfn.DISPIMG("ID_BBA5F8683F214C73A11E3FC460C7A934",1)</f>
        <v>=DISPIMG("ID_BBA5F8683F214C73A11E3FC460C7A934",1)</v>
      </c>
      <c r="F21" s="9" t="s">
        <v>98</v>
      </c>
      <c r="G21" s="9" t="s">
        <v>104</v>
      </c>
      <c r="H21" s="9" t="s">
        <v>105</v>
      </c>
      <c r="I21" s="9" t="s">
        <v>106</v>
      </c>
      <c r="J21" s="9" t="s">
        <v>102</v>
      </c>
      <c r="K21" s="9">
        <v>110</v>
      </c>
      <c r="L21" s="9">
        <v>0</v>
      </c>
      <c r="M21" s="9">
        <v>0</v>
      </c>
      <c r="N21" s="9">
        <v>1</v>
      </c>
      <c r="O21" s="9">
        <v>1</v>
      </c>
      <c r="P21" s="9">
        <v>0</v>
      </c>
      <c r="Q21" s="9">
        <v>0</v>
      </c>
      <c r="R21" s="16">
        <f t="shared" si="0"/>
        <v>98</v>
      </c>
      <c r="S21" s="17"/>
      <c r="T21" s="7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8"/>
    </row>
    <row r="22" ht="53" customHeight="1" spans="1:46">
      <c r="A22" s="7"/>
      <c r="B22" s="12"/>
      <c r="C22" s="9" t="s">
        <v>107</v>
      </c>
      <c r="D22" s="9" t="s">
        <v>92</v>
      </c>
      <c r="E22" s="13" t="str">
        <f>_xlfn.DISPIMG("ID_E014C0CC0F504D278B7886D319DA2CC8",1)</f>
        <v>=DISPIMG("ID_E014C0CC0F504D278B7886D319DA2CC8",1)</v>
      </c>
      <c r="F22" s="9" t="s">
        <v>108</v>
      </c>
      <c r="G22" s="9" t="s">
        <v>109</v>
      </c>
      <c r="H22" s="9" t="s">
        <v>110</v>
      </c>
      <c r="I22" s="9" t="s">
        <v>111</v>
      </c>
      <c r="J22" s="9" t="s">
        <v>112</v>
      </c>
      <c r="K22" s="9">
        <v>59</v>
      </c>
      <c r="L22" s="9">
        <v>0</v>
      </c>
      <c r="M22" s="9">
        <v>1</v>
      </c>
      <c r="N22" s="9">
        <v>1</v>
      </c>
      <c r="O22" s="9">
        <v>1</v>
      </c>
      <c r="P22" s="9">
        <v>1</v>
      </c>
      <c r="Q22" s="9">
        <v>0</v>
      </c>
      <c r="R22" s="16">
        <f t="shared" si="0"/>
        <v>97</v>
      </c>
      <c r="S22" s="17"/>
      <c r="T22" s="7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8"/>
    </row>
    <row r="23" ht="53" customHeight="1" spans="1:46">
      <c r="A23" s="7"/>
      <c r="B23" s="12"/>
      <c r="C23" s="9" t="s">
        <v>113</v>
      </c>
      <c r="D23" s="9" t="s">
        <v>92</v>
      </c>
      <c r="E23" s="13" t="str">
        <f>_xlfn.DISPIMG("ID_A5DD94DBBB804696B643BE0AF57EE4CB",1)</f>
        <v>=DISPIMG("ID_A5DD94DBBB804696B643BE0AF57EE4CB",1)</v>
      </c>
      <c r="F23" s="9" t="s">
        <v>108</v>
      </c>
      <c r="G23" s="9" t="s">
        <v>114</v>
      </c>
      <c r="H23" s="9" t="s">
        <v>115</v>
      </c>
      <c r="I23" s="9" t="s">
        <v>116</v>
      </c>
      <c r="J23" s="9" t="s">
        <v>117</v>
      </c>
      <c r="K23" s="9">
        <v>54</v>
      </c>
      <c r="L23" s="9">
        <v>0</v>
      </c>
      <c r="M23" s="9">
        <v>1</v>
      </c>
      <c r="N23" s="9">
        <v>1</v>
      </c>
      <c r="O23" s="9">
        <v>1</v>
      </c>
      <c r="P23" s="9">
        <v>0</v>
      </c>
      <c r="Q23" s="9">
        <v>0</v>
      </c>
      <c r="R23" s="16">
        <f t="shared" si="0"/>
        <v>98</v>
      </c>
      <c r="S23" s="17"/>
      <c r="T23" s="7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8"/>
    </row>
    <row r="24" ht="53" customHeight="1" spans="1:46">
      <c r="A24" s="7"/>
      <c r="B24" s="12"/>
      <c r="C24" s="9" t="s">
        <v>118</v>
      </c>
      <c r="D24" s="9" t="s">
        <v>92</v>
      </c>
      <c r="E24" s="13" t="str">
        <f>_xlfn.DISPIMG("ID_D348D51AC31D45F7B685C7A6C0100232",1)</f>
        <v>=DISPIMG("ID_D348D51AC31D45F7B685C7A6C0100232",1)</v>
      </c>
      <c r="F24" s="9" t="s">
        <v>60</v>
      </c>
      <c r="G24" s="9" t="s">
        <v>119</v>
      </c>
      <c r="H24" s="9" t="s">
        <v>120</v>
      </c>
      <c r="I24" s="9" t="s">
        <v>121</v>
      </c>
      <c r="J24" s="9" t="s">
        <v>122</v>
      </c>
      <c r="K24" s="9">
        <v>56</v>
      </c>
      <c r="L24" s="9">
        <v>0</v>
      </c>
      <c r="M24" s="9">
        <v>0</v>
      </c>
      <c r="N24" s="9">
        <v>1</v>
      </c>
      <c r="O24" s="9">
        <v>1</v>
      </c>
      <c r="P24" s="9">
        <v>2</v>
      </c>
      <c r="Q24" s="9">
        <v>0</v>
      </c>
      <c r="R24" s="16">
        <f t="shared" si="0"/>
        <v>96</v>
      </c>
      <c r="S24" s="17"/>
      <c r="T24" s="7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8"/>
    </row>
    <row r="25" ht="57" customHeight="1" spans="1:55">
      <c r="A25" s="7" t="s">
        <v>123</v>
      </c>
      <c r="B25" s="12" t="s">
        <v>124</v>
      </c>
      <c r="C25" s="9" t="s">
        <v>125</v>
      </c>
      <c r="D25" s="9" t="s">
        <v>126</v>
      </c>
      <c r="E25" s="9" t="str">
        <f>_xlfn.DISPIMG("ID_5B59BECB25B648BD9D27340B2D950DF3",1)</f>
        <v>=DISPIMG("ID_5B59BECB25B648BD9D27340B2D950DF3",1)</v>
      </c>
      <c r="F25" s="9" t="s">
        <v>36</v>
      </c>
      <c r="G25" s="9" t="s">
        <v>127</v>
      </c>
      <c r="H25" s="9" t="s">
        <v>128</v>
      </c>
      <c r="I25" s="9" t="s">
        <v>63</v>
      </c>
      <c r="J25" s="9" t="s">
        <v>63</v>
      </c>
      <c r="K25" s="9" t="s">
        <v>63</v>
      </c>
      <c r="L25" s="9" t="s">
        <v>63</v>
      </c>
      <c r="M25" s="9" t="s">
        <v>63</v>
      </c>
      <c r="N25" s="9" t="s">
        <v>129</v>
      </c>
      <c r="O25" s="9">
        <v>0</v>
      </c>
      <c r="P25" s="9">
        <v>0</v>
      </c>
      <c r="Q25" s="9" t="s">
        <v>129</v>
      </c>
      <c r="R25" s="16">
        <f t="shared" si="0"/>
        <v>96</v>
      </c>
      <c r="S25" s="17"/>
      <c r="T25" s="7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8"/>
    </row>
    <row r="26" ht="57" customHeight="1" spans="1:55">
      <c r="A26" s="7"/>
      <c r="B26" s="12"/>
      <c r="C26" s="9" t="s">
        <v>64</v>
      </c>
      <c r="D26" s="9" t="s">
        <v>126</v>
      </c>
      <c r="E26" s="9" t="str">
        <f>_xlfn.DISPIMG("ID_1A2B021A45A14E83935E6F4D9F7231D9",1)</f>
        <v>=DISPIMG("ID_1A2B021A45A14E83935E6F4D9F7231D9",1)</v>
      </c>
      <c r="F26" s="9" t="s">
        <v>47</v>
      </c>
      <c r="G26" s="9" t="s">
        <v>130</v>
      </c>
      <c r="H26" s="9" t="s">
        <v>74</v>
      </c>
      <c r="I26" s="9" t="s">
        <v>63</v>
      </c>
      <c r="J26" s="9" t="s">
        <v>63</v>
      </c>
      <c r="K26" s="9" t="s">
        <v>63</v>
      </c>
      <c r="L26" s="9" t="s">
        <v>63</v>
      </c>
      <c r="M26" s="9" t="s">
        <v>63</v>
      </c>
      <c r="N26" s="9" t="s">
        <v>129</v>
      </c>
      <c r="O26" s="9">
        <v>0</v>
      </c>
      <c r="P26" s="9">
        <v>0</v>
      </c>
      <c r="Q26" s="9" t="s">
        <v>131</v>
      </c>
      <c r="R26" s="16">
        <f t="shared" si="0"/>
        <v>94</v>
      </c>
      <c r="S26" s="17"/>
      <c r="T26" s="7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8"/>
    </row>
    <row r="27" ht="57" customHeight="1" spans="1:55">
      <c r="A27" s="7"/>
      <c r="B27" s="12"/>
      <c r="C27" s="9" t="s">
        <v>71</v>
      </c>
      <c r="D27" s="9" t="s">
        <v>126</v>
      </c>
      <c r="E27" s="9" t="str">
        <f>_xlfn.DISPIMG("ID_B7726D2B50544F6EBF88746097646019",1)</f>
        <v>=DISPIMG("ID_B7726D2B50544F6EBF88746097646019",1)</v>
      </c>
      <c r="F27" s="9" t="s">
        <v>36</v>
      </c>
      <c r="G27" s="9" t="s">
        <v>132</v>
      </c>
      <c r="H27" s="9" t="s">
        <v>133</v>
      </c>
      <c r="I27" s="9" t="s">
        <v>63</v>
      </c>
      <c r="J27" s="9" t="s">
        <v>63</v>
      </c>
      <c r="K27" s="9" t="s">
        <v>63</v>
      </c>
      <c r="L27" s="9" t="s">
        <v>63</v>
      </c>
      <c r="M27" s="9" t="s">
        <v>63</v>
      </c>
      <c r="N27" s="9" t="s">
        <v>129</v>
      </c>
      <c r="O27" s="9">
        <v>0</v>
      </c>
      <c r="P27" s="9">
        <v>0</v>
      </c>
      <c r="Q27" s="9">
        <v>0</v>
      </c>
      <c r="R27" s="16">
        <f t="shared" si="0"/>
        <v>98</v>
      </c>
      <c r="S27" s="17"/>
      <c r="T27" s="7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8"/>
    </row>
    <row r="28" ht="57" customHeight="1" spans="1:55">
      <c r="A28" s="7"/>
      <c r="B28" s="12"/>
      <c r="C28" s="9" t="s">
        <v>67</v>
      </c>
      <c r="D28" s="9" t="s">
        <v>126</v>
      </c>
      <c r="E28" s="9" t="str">
        <f>_xlfn.DISPIMG("ID_3B61F3E160F54F749AE00089FEEDA6A3",1)</f>
        <v>=DISPIMG("ID_3B61F3E160F54F749AE00089FEEDA6A3",1)</v>
      </c>
      <c r="F28" s="9" t="s">
        <v>68</v>
      </c>
      <c r="G28" s="9" t="s">
        <v>69</v>
      </c>
      <c r="H28" s="9" t="s">
        <v>134</v>
      </c>
      <c r="I28" s="9" t="s">
        <v>63</v>
      </c>
      <c r="J28" s="9" t="s">
        <v>63</v>
      </c>
      <c r="K28" s="9" t="s">
        <v>63</v>
      </c>
      <c r="L28" s="9" t="s">
        <v>63</v>
      </c>
      <c r="M28" s="9" t="s">
        <v>63</v>
      </c>
      <c r="N28" s="9" t="s">
        <v>129</v>
      </c>
      <c r="O28" s="9">
        <v>0</v>
      </c>
      <c r="P28" s="9">
        <v>0</v>
      </c>
      <c r="Q28" s="9" t="s">
        <v>135</v>
      </c>
      <c r="R28" s="16">
        <f t="shared" ref="R28:R34" si="1">100-(N28+O28+P28+Q28)</f>
        <v>95</v>
      </c>
      <c r="S28" s="17"/>
      <c r="T28" s="7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8"/>
    </row>
    <row r="29" ht="57" customHeight="1" spans="1:55">
      <c r="A29" s="7"/>
      <c r="B29" s="12"/>
      <c r="C29" s="9" t="s">
        <v>75</v>
      </c>
      <c r="D29" s="9" t="s">
        <v>126</v>
      </c>
      <c r="E29" s="9" t="str">
        <f>_xlfn.DISPIMG("ID_1BFFAB386C0944FCBB1F4BEA0292B841",1)</f>
        <v>=DISPIMG("ID_1BFFAB386C0944FCBB1F4BEA0292B841",1)</v>
      </c>
      <c r="F29" s="9" t="s">
        <v>98</v>
      </c>
      <c r="G29" s="9" t="s">
        <v>136</v>
      </c>
      <c r="H29" s="9" t="s">
        <v>77</v>
      </c>
      <c r="I29" s="9" t="s">
        <v>63</v>
      </c>
      <c r="J29" s="9" t="s">
        <v>63</v>
      </c>
      <c r="K29" s="9" t="s">
        <v>63</v>
      </c>
      <c r="L29" s="9" t="s">
        <v>63</v>
      </c>
      <c r="M29" s="9" t="s">
        <v>63</v>
      </c>
      <c r="N29" s="9" t="s">
        <v>131</v>
      </c>
      <c r="O29" s="9">
        <v>0</v>
      </c>
      <c r="P29" s="9">
        <v>0</v>
      </c>
      <c r="Q29" s="9" t="s">
        <v>129</v>
      </c>
      <c r="R29" s="16">
        <f t="shared" si="1"/>
        <v>94</v>
      </c>
      <c r="S29" s="17"/>
      <c r="T29" s="7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8"/>
    </row>
    <row r="30" ht="57" customHeight="1" spans="1:55">
      <c r="A30" s="7"/>
      <c r="B30" s="12"/>
      <c r="C30" s="9" t="s">
        <v>137</v>
      </c>
      <c r="D30" s="9" t="s">
        <v>126</v>
      </c>
      <c r="E30" s="9" t="str">
        <f>_xlfn.DISPIMG("ID_29B8CD06DE0A4C31B816F26C6D012846",1)</f>
        <v>=DISPIMG("ID_29B8CD06DE0A4C31B816F26C6D012846",1)</v>
      </c>
      <c r="F30" s="9" t="s">
        <v>36</v>
      </c>
      <c r="G30" s="9" t="s">
        <v>138</v>
      </c>
      <c r="H30" s="9" t="s">
        <v>77</v>
      </c>
      <c r="I30" s="9" t="s">
        <v>63</v>
      </c>
      <c r="J30" s="9" t="s">
        <v>63</v>
      </c>
      <c r="K30" s="9" t="s">
        <v>63</v>
      </c>
      <c r="L30" s="9" t="s">
        <v>63</v>
      </c>
      <c r="M30" s="9" t="s">
        <v>63</v>
      </c>
      <c r="N30" s="9" t="s">
        <v>129</v>
      </c>
      <c r="O30" s="9">
        <v>0</v>
      </c>
      <c r="P30" s="9">
        <v>0</v>
      </c>
      <c r="Q30" s="9" t="s">
        <v>135</v>
      </c>
      <c r="R30" s="16">
        <f t="shared" si="1"/>
        <v>95</v>
      </c>
      <c r="S30" s="17"/>
      <c r="T30" s="7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8"/>
    </row>
    <row r="31" ht="57" customHeight="1" spans="1:55">
      <c r="A31" s="7"/>
      <c r="B31" s="12"/>
      <c r="C31" s="9" t="s">
        <v>78</v>
      </c>
      <c r="D31" s="9" t="s">
        <v>126</v>
      </c>
      <c r="E31" s="9" t="str">
        <f>_xlfn.DISPIMG("ID_11171F76AC584510AA70D441C20371AA",1)</f>
        <v>=DISPIMG("ID_11171F76AC584510AA70D441C20371AA",1)</v>
      </c>
      <c r="F31" s="9" t="s">
        <v>25</v>
      </c>
      <c r="G31" s="9" t="s">
        <v>139</v>
      </c>
      <c r="H31" s="9" t="s">
        <v>140</v>
      </c>
      <c r="I31" s="9" t="s">
        <v>63</v>
      </c>
      <c r="J31" s="9" t="s">
        <v>63</v>
      </c>
      <c r="K31" s="9" t="s">
        <v>63</v>
      </c>
      <c r="L31" s="9" t="s">
        <v>63</v>
      </c>
      <c r="M31" s="9" t="s">
        <v>63</v>
      </c>
      <c r="N31" s="9" t="s">
        <v>141</v>
      </c>
      <c r="O31" s="9">
        <v>0</v>
      </c>
      <c r="P31" s="9">
        <v>0</v>
      </c>
      <c r="Q31" s="9" t="s">
        <v>141</v>
      </c>
      <c r="R31" s="16">
        <f t="shared" si="1"/>
        <v>98</v>
      </c>
      <c r="S31" s="17"/>
      <c r="T31" s="7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8"/>
    </row>
    <row r="32" ht="57" customHeight="1" spans="1:55">
      <c r="A32" s="7"/>
      <c r="B32" s="12"/>
      <c r="C32" s="9" t="s">
        <v>142</v>
      </c>
      <c r="D32" s="9" t="s">
        <v>126</v>
      </c>
      <c r="E32" s="9" t="str">
        <f>_xlfn.DISPIMG("ID_28A5934BE8E349A3A8AD5BE060A8BFD6",1)</f>
        <v>=DISPIMG("ID_28A5934BE8E349A3A8AD5BE060A8BFD6",1)</v>
      </c>
      <c r="F32" s="9" t="s">
        <v>72</v>
      </c>
      <c r="G32" s="9" t="s">
        <v>76</v>
      </c>
      <c r="H32" s="9" t="s">
        <v>143</v>
      </c>
      <c r="I32" s="9" t="s">
        <v>63</v>
      </c>
      <c r="J32" s="9" t="s">
        <v>63</v>
      </c>
      <c r="K32" s="9" t="s">
        <v>63</v>
      </c>
      <c r="L32" s="9" t="s">
        <v>63</v>
      </c>
      <c r="M32" s="9" t="s">
        <v>63</v>
      </c>
      <c r="N32" s="9" t="s">
        <v>129</v>
      </c>
      <c r="O32" s="9">
        <v>0</v>
      </c>
      <c r="P32" s="9">
        <v>0</v>
      </c>
      <c r="Q32" s="9" t="s">
        <v>135</v>
      </c>
      <c r="R32" s="16">
        <f t="shared" si="1"/>
        <v>95</v>
      </c>
      <c r="S32" s="17"/>
      <c r="T32" s="7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8"/>
    </row>
    <row r="33" ht="57" customHeight="1" spans="1:55">
      <c r="A33" s="7"/>
      <c r="B33" s="12"/>
      <c r="C33" s="9" t="s">
        <v>144</v>
      </c>
      <c r="D33" s="9" t="s">
        <v>126</v>
      </c>
      <c r="E33" s="9" t="str">
        <f>_xlfn.DISPIMG("ID_0E79F76ACB634F99977D734D2927B4F5",1)</f>
        <v>=DISPIMG("ID_0E79F76ACB634F99977D734D2927B4F5",1)</v>
      </c>
      <c r="F33" s="9" t="s">
        <v>68</v>
      </c>
      <c r="G33" s="9" t="s">
        <v>145</v>
      </c>
      <c r="H33" s="9" t="s">
        <v>146</v>
      </c>
      <c r="I33" s="9" t="s">
        <v>63</v>
      </c>
      <c r="J33" s="9" t="s">
        <v>63</v>
      </c>
      <c r="K33" s="9" t="s">
        <v>63</v>
      </c>
      <c r="L33" s="9" t="s">
        <v>63</v>
      </c>
      <c r="M33" s="9" t="s">
        <v>63</v>
      </c>
      <c r="N33" s="9" t="s">
        <v>141</v>
      </c>
      <c r="O33" s="9">
        <v>0</v>
      </c>
      <c r="P33" s="9">
        <v>0</v>
      </c>
      <c r="Q33" s="9" t="s">
        <v>129</v>
      </c>
      <c r="R33" s="16">
        <f t="shared" si="1"/>
        <v>97</v>
      </c>
      <c r="S33" s="17"/>
      <c r="T33" s="7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8"/>
    </row>
    <row r="34" ht="57" customHeight="1" spans="1:55">
      <c r="A34" s="7"/>
      <c r="B34" s="12"/>
      <c r="C34" s="9" t="s">
        <v>147</v>
      </c>
      <c r="D34" s="9" t="s">
        <v>126</v>
      </c>
      <c r="E34" s="9" t="str">
        <f>_xlfn.DISPIMG("ID_D2C01BCB86AC4664B1CE2E40B2A242D8",1)</f>
        <v>=DISPIMG("ID_D2C01BCB86AC4664B1CE2E40B2A242D8",1)</v>
      </c>
      <c r="F34" s="9" t="s">
        <v>72</v>
      </c>
      <c r="G34" s="9" t="s">
        <v>148</v>
      </c>
      <c r="H34" s="9" t="s">
        <v>149</v>
      </c>
      <c r="I34" s="9" t="s">
        <v>63</v>
      </c>
      <c r="J34" s="9" t="s">
        <v>63</v>
      </c>
      <c r="K34" s="9" t="s">
        <v>63</v>
      </c>
      <c r="L34" s="9" t="s">
        <v>63</v>
      </c>
      <c r="M34" s="9" t="s">
        <v>63</v>
      </c>
      <c r="N34" s="9" t="s">
        <v>129</v>
      </c>
      <c r="O34" s="9">
        <v>0</v>
      </c>
      <c r="P34" s="9">
        <v>0</v>
      </c>
      <c r="Q34" s="9" t="s">
        <v>129</v>
      </c>
      <c r="R34" s="16">
        <f t="shared" si="1"/>
        <v>96</v>
      </c>
      <c r="S34" s="17"/>
      <c r="T34" s="7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8"/>
    </row>
    <row r="35" spans="1:55">
      <c r="A35" s="14"/>
      <c r="B35" s="14"/>
      <c r="C35" s="14"/>
      <c r="D35" s="15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8"/>
    </row>
    <row r="36" spans="1:55">
      <c r="A36" s="14"/>
      <c r="B36" s="14"/>
      <c r="C36" s="14"/>
      <c r="D36" s="15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8"/>
    </row>
    <row r="37" spans="1:55">
      <c r="A37" s="14"/>
      <c r="B37" s="14"/>
      <c r="C37" s="14"/>
      <c r="D37" s="15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8"/>
    </row>
    <row r="38" spans="1:55">
      <c r="A38" s="14"/>
      <c r="B38" s="14"/>
      <c r="C38" s="14"/>
      <c r="D38" s="15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8"/>
    </row>
    <row r="39" spans="1:55">
      <c r="A39" s="14"/>
      <c r="B39" s="14"/>
      <c r="C39" s="14"/>
      <c r="D39" s="15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8"/>
    </row>
    <row r="40" spans="1:55">
      <c r="A40" s="14"/>
      <c r="B40" s="14"/>
      <c r="C40" s="14"/>
      <c r="D40" s="15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8"/>
    </row>
    <row r="41" spans="1:55">
      <c r="A41" s="14"/>
      <c r="B41" s="14"/>
      <c r="C41" s="14"/>
      <c r="D41" s="15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8"/>
    </row>
    <row r="42" spans="1:55">
      <c r="A42" s="14"/>
      <c r="B42" s="14"/>
      <c r="C42" s="14"/>
      <c r="D42" s="15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8"/>
    </row>
    <row r="43" spans="1:55">
      <c r="A43" s="14"/>
      <c r="B43" s="14"/>
      <c r="C43" s="14"/>
      <c r="D43" s="15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8"/>
    </row>
    <row r="44" spans="1:55">
      <c r="A44" s="14"/>
      <c r="B44" s="14"/>
      <c r="C44" s="14"/>
      <c r="D44" s="15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8"/>
    </row>
    <row r="45" spans="1:55">
      <c r="A45" s="14"/>
      <c r="B45" s="14"/>
      <c r="C45" s="14"/>
      <c r="D45" s="15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8"/>
    </row>
    <row r="46" spans="1:54">
      <c r="A46" s="14"/>
      <c r="B46" s="14"/>
      <c r="C46" s="14"/>
      <c r="D46" s="15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21"/>
    </row>
    <row r="47" spans="1:53">
      <c r="A47" s="14"/>
      <c r="B47" s="14"/>
      <c r="C47" s="14"/>
      <c r="D47" s="15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</row>
    <row r="48" spans="1:53">
      <c r="A48" s="14"/>
      <c r="B48" s="14"/>
      <c r="C48" s="14"/>
      <c r="D48" s="15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</row>
    <row r="49" spans="1:53">
      <c r="A49" s="14"/>
      <c r="B49" s="14"/>
      <c r="C49" s="14"/>
      <c r="D49" s="15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</row>
    <row r="50" spans="1:53">
      <c r="A50" s="14"/>
      <c r="B50" s="14"/>
      <c r="C50" s="14"/>
      <c r="D50" s="15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</row>
    <row r="51" spans="1:53">
      <c r="A51" s="14"/>
      <c r="B51" s="14"/>
      <c r="C51" s="14"/>
      <c r="D51" s="15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</row>
    <row r="52" spans="1:53">
      <c r="A52" s="14"/>
      <c r="B52" s="14"/>
      <c r="C52" s="14"/>
      <c r="D52" s="15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</row>
    <row r="53" spans="1:53">
      <c r="A53" s="14"/>
      <c r="B53" s="14"/>
      <c r="C53" s="14"/>
      <c r="D53" s="15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</row>
    <row r="54" spans="1:53">
      <c r="A54" s="14"/>
      <c r="B54" s="14"/>
      <c r="C54" s="14"/>
      <c r="D54" s="15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</row>
    <row r="55" spans="1:53">
      <c r="A55" s="14"/>
      <c r="B55" s="14"/>
      <c r="C55" s="14"/>
      <c r="D55" s="15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</row>
    <row r="56" spans="1:53">
      <c r="A56" s="14"/>
      <c r="B56" s="14"/>
      <c r="C56" s="14"/>
      <c r="D56" s="15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</row>
    <row r="57" spans="1:53">
      <c r="A57" s="14"/>
      <c r="B57" s="14"/>
      <c r="C57" s="14"/>
      <c r="D57" s="15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</row>
    <row r="58" spans="1:53">
      <c r="A58" s="14"/>
      <c r="B58" s="14"/>
      <c r="C58" s="14"/>
      <c r="D58" s="15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</row>
    <row r="59" spans="1:53">
      <c r="A59" s="14"/>
      <c r="B59" s="14"/>
      <c r="C59" s="14"/>
      <c r="D59" s="15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</row>
    <row r="60" spans="1:53">
      <c r="A60" s="14"/>
      <c r="B60" s="14"/>
      <c r="C60" s="14"/>
      <c r="D60" s="15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</row>
    <row r="61" spans="1:53">
      <c r="A61" s="14"/>
      <c r="B61" s="14"/>
      <c r="C61" s="14"/>
      <c r="D61" s="15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</row>
    <row r="62" spans="1:53">
      <c r="A62" s="14"/>
      <c r="B62" s="14"/>
      <c r="C62" s="14"/>
      <c r="D62" s="15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</row>
    <row r="63" spans="1:53">
      <c r="A63" s="14"/>
      <c r="B63" s="14"/>
      <c r="C63" s="14"/>
      <c r="D63" s="15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</row>
    <row r="64" spans="1:53">
      <c r="A64" s="14"/>
      <c r="B64" s="14"/>
      <c r="C64" s="14"/>
      <c r="D64" s="15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</row>
    <row r="65" spans="1:53">
      <c r="A65" s="14"/>
      <c r="B65" s="14"/>
      <c r="C65" s="14"/>
      <c r="D65" s="15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</row>
    <row r="66" spans="1:53">
      <c r="A66" s="14"/>
      <c r="B66" s="14"/>
      <c r="C66" s="14"/>
      <c r="D66" s="15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</row>
    <row r="67" spans="1:53">
      <c r="A67" s="14"/>
      <c r="B67" s="14"/>
      <c r="C67" s="14"/>
      <c r="D67" s="15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</row>
    <row r="68" spans="1:53">
      <c r="A68" s="14"/>
      <c r="B68" s="14"/>
      <c r="C68" s="14"/>
      <c r="D68" s="15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</row>
    <row r="69" spans="1:53">
      <c r="A69" s="14"/>
      <c r="B69" s="14"/>
      <c r="C69" s="14"/>
      <c r="D69" s="15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</row>
    <row r="70" spans="1:53">
      <c r="A70" s="14"/>
      <c r="B70" s="14"/>
      <c r="C70" s="14"/>
      <c r="D70" s="15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</row>
    <row r="71" spans="1:53">
      <c r="A71" s="14"/>
      <c r="B71" s="14"/>
      <c r="C71" s="14"/>
      <c r="D71" s="15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</row>
    <row r="72" spans="1:53">
      <c r="A72" s="14"/>
      <c r="B72" s="14"/>
      <c r="C72" s="14"/>
      <c r="D72" s="15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</row>
    <row r="73" spans="1:53">
      <c r="A73" s="14"/>
      <c r="B73" s="14"/>
      <c r="C73" s="14"/>
      <c r="D73" s="15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</row>
    <row r="74" spans="1:53">
      <c r="A74" s="14"/>
      <c r="B74" s="14"/>
      <c r="C74" s="14"/>
      <c r="D74" s="15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</row>
    <row r="75" spans="1:53">
      <c r="A75" s="14"/>
      <c r="B75" s="14"/>
      <c r="C75" s="14"/>
      <c r="D75" s="15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</row>
    <row r="76" spans="1:53">
      <c r="A76" s="14"/>
      <c r="B76" s="14"/>
      <c r="C76" s="14"/>
      <c r="D76" s="15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</row>
    <row r="77" spans="1:53">
      <c r="A77" s="14"/>
      <c r="B77" s="14"/>
      <c r="C77" s="14"/>
      <c r="D77" s="15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</row>
    <row r="78" spans="1:53">
      <c r="A78" s="14"/>
      <c r="B78" s="14"/>
      <c r="C78" s="14"/>
      <c r="D78" s="15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</row>
    <row r="79" spans="1:53">
      <c r="A79" s="14"/>
      <c r="B79" s="14"/>
      <c r="C79" s="14"/>
      <c r="D79" s="15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</row>
    <row r="80" spans="1:53">
      <c r="A80" s="14"/>
      <c r="B80" s="14"/>
      <c r="C80" s="14"/>
      <c r="D80" s="15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</row>
    <row r="81" spans="1:53">
      <c r="A81" s="14"/>
      <c r="B81" s="14"/>
      <c r="C81" s="14"/>
      <c r="D81" s="15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</row>
    <row r="82" spans="1:53">
      <c r="A82" s="14"/>
      <c r="B82" s="14"/>
      <c r="C82" s="14"/>
      <c r="D82" s="15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</row>
    <row r="83" spans="1:53">
      <c r="A83" s="14"/>
      <c r="B83" s="14"/>
      <c r="C83" s="14"/>
      <c r="D83" s="15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</row>
    <row r="84" spans="1:53">
      <c r="A84" s="14"/>
      <c r="B84" s="14"/>
      <c r="C84" s="14"/>
      <c r="D84" s="15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</row>
    <row r="85" spans="1:53">
      <c r="A85" s="14"/>
      <c r="B85" s="14"/>
      <c r="C85" s="14"/>
      <c r="D85" s="15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</row>
    <row r="86" spans="1:53">
      <c r="A86" s="14"/>
      <c r="B86" s="14"/>
      <c r="C86" s="14"/>
      <c r="D86" s="15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</row>
    <row r="87" spans="1:53">
      <c r="A87" s="14"/>
      <c r="B87" s="14"/>
      <c r="C87" s="14"/>
      <c r="D87" s="15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</row>
    <row r="88" spans="1:53">
      <c r="A88" s="14"/>
      <c r="B88" s="14"/>
      <c r="C88" s="14"/>
      <c r="D88" s="15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</row>
    <row r="89" spans="1:53">
      <c r="A89" s="14"/>
      <c r="B89" s="14"/>
      <c r="C89" s="14"/>
      <c r="D89" s="15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</row>
    <row r="90" spans="1:53">
      <c r="A90" s="14"/>
      <c r="B90" s="14"/>
      <c r="C90" s="14"/>
      <c r="D90" s="15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</row>
    <row r="91" spans="1:53">
      <c r="A91" s="14"/>
      <c r="B91" s="14"/>
      <c r="C91" s="14"/>
      <c r="D91" s="15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</row>
    <row r="92" spans="1:53">
      <c r="A92" s="14"/>
      <c r="B92" s="14"/>
      <c r="C92" s="14"/>
      <c r="D92" s="15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</row>
    <row r="93" spans="1:53">
      <c r="A93" s="14"/>
      <c r="B93" s="14"/>
      <c r="C93" s="14"/>
      <c r="D93" s="15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</row>
    <row r="94" spans="1:53">
      <c r="A94" s="14"/>
      <c r="B94" s="14"/>
      <c r="C94" s="14"/>
      <c r="D94" s="15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</row>
    <row r="95" spans="1:53">
      <c r="A95" s="14"/>
      <c r="B95" s="14"/>
      <c r="C95" s="14"/>
      <c r="D95" s="15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</row>
    <row r="96" spans="1:53">
      <c r="A96" s="14"/>
      <c r="B96" s="14"/>
      <c r="C96" s="14"/>
      <c r="D96" s="15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</row>
    <row r="97" spans="1:53">
      <c r="A97" s="14"/>
      <c r="B97" s="14"/>
      <c r="C97" s="14"/>
      <c r="D97" s="15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</row>
    <row r="98" spans="1:53">
      <c r="A98" s="14"/>
      <c r="B98" s="14"/>
      <c r="C98" s="14"/>
      <c r="D98" s="15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</row>
    <row r="99" spans="1:53">
      <c r="A99" s="14"/>
      <c r="B99" s="14"/>
      <c r="C99" s="14"/>
      <c r="D99" s="15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</row>
    <row r="100" spans="1:53">
      <c r="A100" s="14"/>
      <c r="B100" s="14"/>
      <c r="C100" s="14"/>
      <c r="D100" s="15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</row>
    <row r="101" spans="1:53">
      <c r="A101" s="14"/>
      <c r="B101" s="14"/>
      <c r="C101" s="14"/>
      <c r="D101" s="15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</row>
    <row r="102" spans="1:53">
      <c r="A102" s="14"/>
      <c r="B102" s="14"/>
      <c r="C102" s="14"/>
      <c r="D102" s="15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</row>
    <row r="103" spans="1:53">
      <c r="A103" s="14"/>
      <c r="B103" s="14"/>
      <c r="C103" s="14"/>
      <c r="D103" s="15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</row>
    <row r="104" spans="1:53">
      <c r="A104" s="14"/>
      <c r="B104" s="14"/>
      <c r="C104" s="14"/>
      <c r="D104" s="15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</row>
    <row r="105" spans="1:53">
      <c r="A105" s="14"/>
      <c r="B105" s="14"/>
      <c r="C105" s="14"/>
      <c r="D105" s="15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</row>
    <row r="106" spans="1:53">
      <c r="A106" s="14"/>
      <c r="B106" s="14"/>
      <c r="C106" s="14"/>
      <c r="D106" s="15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</row>
    <row r="107" spans="1:53">
      <c r="A107" s="14"/>
      <c r="B107" s="14"/>
      <c r="C107" s="14"/>
      <c r="D107" s="15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</row>
    <row r="108" spans="1:53">
      <c r="A108" s="14"/>
      <c r="B108" s="14"/>
      <c r="C108" s="14"/>
      <c r="D108" s="15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</row>
    <row r="109" spans="1:53">
      <c r="A109" s="14"/>
      <c r="B109" s="14"/>
      <c r="C109" s="14"/>
      <c r="D109" s="15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</row>
    <row r="110" spans="1:53">
      <c r="A110" s="14"/>
      <c r="B110" s="14"/>
      <c r="C110" s="14"/>
      <c r="D110" s="15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</row>
    <row r="111" spans="1:53">
      <c r="A111" s="14"/>
      <c r="B111" s="14"/>
      <c r="C111" s="14"/>
      <c r="D111" s="15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</row>
    <row r="112" spans="1:53">
      <c r="A112" s="14"/>
      <c r="B112" s="14"/>
      <c r="C112" s="14"/>
      <c r="D112" s="15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</row>
    <row r="113" spans="1:53">
      <c r="A113" s="14"/>
      <c r="B113" s="14"/>
      <c r="C113" s="14"/>
      <c r="D113" s="15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</row>
    <row r="114" spans="1:53">
      <c r="A114" s="14"/>
      <c r="B114" s="14"/>
      <c r="C114" s="14"/>
      <c r="D114" s="15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</row>
    <row r="115" spans="1:53">
      <c r="A115" s="14"/>
      <c r="B115" s="14"/>
      <c r="C115" s="14"/>
      <c r="D115" s="15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</row>
    <row r="116" spans="1:53">
      <c r="A116" s="14"/>
      <c r="B116" s="14"/>
      <c r="C116" s="14"/>
      <c r="D116" s="15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</row>
    <row r="117" spans="1:53">
      <c r="A117" s="14"/>
      <c r="B117" s="14"/>
      <c r="C117" s="14"/>
      <c r="D117" s="15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</row>
    <row r="118" spans="1:53">
      <c r="A118" s="14"/>
      <c r="B118" s="14"/>
      <c r="C118" s="14"/>
      <c r="D118" s="15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</row>
    <row r="119" spans="1:53">
      <c r="A119" s="14"/>
      <c r="B119" s="14"/>
      <c r="C119" s="14"/>
      <c r="D119" s="15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</row>
    <row r="120" spans="1:53">
      <c r="A120" s="14"/>
      <c r="B120" s="14"/>
      <c r="C120" s="14"/>
      <c r="D120" s="15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</row>
    <row r="121" spans="1:53">
      <c r="A121" s="14"/>
      <c r="B121" s="14"/>
      <c r="C121" s="14"/>
      <c r="D121" s="15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</row>
    <row r="122" spans="1:53">
      <c r="A122" s="14"/>
      <c r="B122" s="14"/>
      <c r="C122" s="14"/>
      <c r="D122" s="15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</row>
    <row r="123" spans="1:53">
      <c r="A123" s="14"/>
      <c r="B123" s="14"/>
      <c r="C123" s="14"/>
      <c r="D123" s="15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</row>
    <row r="124" spans="1:53">
      <c r="A124" s="14"/>
      <c r="B124" s="14"/>
      <c r="C124" s="14"/>
      <c r="D124" s="15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</row>
    <row r="125" spans="1:53">
      <c r="A125" s="14"/>
      <c r="B125" s="14"/>
      <c r="C125" s="14"/>
      <c r="D125" s="15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</row>
    <row r="126" spans="1:53">
      <c r="A126" s="14"/>
      <c r="B126" s="14"/>
      <c r="C126" s="14"/>
      <c r="D126" s="15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</row>
    <row r="127" spans="1:53">
      <c r="A127" s="14"/>
      <c r="B127" s="14"/>
      <c r="C127" s="14"/>
      <c r="D127" s="15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</row>
    <row r="128" spans="1:53">
      <c r="A128" s="14"/>
      <c r="B128" s="14"/>
      <c r="C128" s="14"/>
      <c r="D128" s="15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</row>
    <row r="129" spans="1:53">
      <c r="A129" s="14"/>
      <c r="B129" s="14"/>
      <c r="C129" s="14"/>
      <c r="D129" s="15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</row>
    <row r="130" spans="1:53">
      <c r="A130" s="14"/>
      <c r="B130" s="14"/>
      <c r="C130" s="14"/>
      <c r="D130" s="15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</row>
    <row r="131" spans="1:53">
      <c r="A131" s="21"/>
      <c r="B131" s="21"/>
      <c r="C131" s="21"/>
      <c r="D131" s="22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</row>
  </sheetData>
  <mergeCells count="9">
    <mergeCell ref="A1:T1"/>
    <mergeCell ref="A3:A8"/>
    <mergeCell ref="A9:A18"/>
    <mergeCell ref="A19:A24"/>
    <mergeCell ref="A25:A34"/>
    <mergeCell ref="B3:B8"/>
    <mergeCell ref="B9:B18"/>
    <mergeCell ref="B19:B24"/>
    <mergeCell ref="B25:B34"/>
  </mergeCells>
  <pageMargins left="0.7" right="0.7" top="0.75" bottom="0.75" header="0.3" footer="0.7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禾</cp:lastModifiedBy>
  <cp:revision>0</cp:revision>
  <dcterms:created xsi:type="dcterms:W3CDTF">2025-09-03T02:21:00Z</dcterms:created>
  <dcterms:modified xsi:type="dcterms:W3CDTF">2026-04-10T06:13:39Z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D3D8E6B85FCC4D6BB6DADBC41E6AAABC_13</vt:lpwstr>
  </property>
  <property fmtid="{D5CDD505-2E9C-101B-9397-08002B2CF9AE}" pid="3" name="KSOProductBuildVer">
    <vt:lpwstr>2052-12.1.0.18912</vt:lpwstr>
  </property>
  <property fmtid="{D5CDD505-2E9C-101B-9397-08002B2CF9AE}" pid="4" name="CalculationRule">
    <vt:i4>0</vt:i4>
  </property>
</Properties>
</file>